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42" documentId="8_{DDA4E1F8-C840-41E6-B2EA-86C08A92F0AB}" xr6:coauthVersionLast="47" xr6:coauthVersionMax="47" xr10:uidLastSave="{34F1CB9A-5E0A-4BD1-A7AE-DA7193B1C42A}"/>
  <bookViews>
    <workbookView xWindow="-110" yWindow="-110" windowWidth="19420" windowHeight="10420" activeTab="1" xr2:uid="{06B515F7-E87C-2243-9948-31443E7670DF}"/>
  </bookViews>
  <sheets>
    <sheet name="Results N2 N1 &quot;Regular&quot; samples" sheetId="11" r:id="rId1"/>
    <sheet name="Results N2 N1 &quot;Regular&quot; sam (2)" sheetId="12" r:id="rId2"/>
    <sheet name="Regular N1 N2 ddPCR data" sheetId="3" r:id="rId3"/>
    <sheet name="Layout N1 N2" sheetId="5" r:id="rId4"/>
    <sheet name="Figures" sheetId="7" r:id="rId5"/>
  </sheets>
  <definedNames>
    <definedName name="_xlnm._FilterDatabase" localSheetId="2" hidden="1">'Regular N1 N2 ddPCR data'!$A$1:$BC$1</definedName>
    <definedName name="_xlnm._FilterDatabase" localSheetId="0" hidden="1">'Results N2 N1 "Regular" samples'!$B$2:$E$2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" i="3" l="1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D3" i="3"/>
  <c r="F33" i="11" l="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D35" i="5" l="1"/>
  <c r="D34" i="5"/>
  <c r="D33" i="5"/>
  <c r="D32" i="5"/>
  <c r="D31" i="5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37" i="5" l="1"/>
  <c r="E37" i="5" s="1"/>
</calcChain>
</file>

<file path=xl/sharedStrings.xml><?xml version="1.0" encoding="utf-8"?>
<sst xmlns="http://schemas.openxmlformats.org/spreadsheetml/2006/main" count="668" uniqueCount="179">
  <si>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</si>
  <si>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</si>
  <si>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</si>
  <si>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</si>
  <si>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</si>
  <si>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</si>
  <si>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</si>
  <si>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</si>
  <si>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</si>
  <si>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</si>
  <si>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</si>
  <si>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</si>
  <si>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</si>
  <si>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</si>
  <si>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</si>
  <si>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</si>
  <si>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</si>
  <si>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</si>
  <si>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</si>
  <si>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</si>
  <si>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</si>
  <si>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</si>
  <si>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</si>
  <si>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</si>
  <si>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</si>
  <si>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</si>
  <si>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</si>
  <si>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</si>
  <si>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</si>
  <si>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</si>
  <si>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</si>
  <si>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</si>
  <si>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</si>
  <si>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</si>
  <si>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</si>
  <si>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</si>
  <si>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</si>
  <si>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</si>
  <si>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</si>
  <si>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</si>
  <si>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</si>
  <si>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</si>
  <si>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</si>
  <si>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</si>
  <si>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</si>
  <si>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</si>
  <si>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</si>
  <si>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</si>
  <si>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</si>
  <si>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</si>
  <si>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</si>
  <si>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</si>
  <si>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</si>
  <si>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</si>
  <si>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</si>
  <si>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</si>
  <si>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</si>
  <si>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</si>
  <si>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</si>
  <si>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</si>
  <si>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</si>
  <si>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</si>
  <si>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</si>
  <si>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</si>
  <si>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</si>
  <si>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</si>
  <si>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</si>
  <si>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</si>
  <si>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</si>
  <si>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</si>
  <si>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</si>
  <si>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</si>
  <si>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</si>
  <si>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</si>
  <si>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</si>
  <si>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</si>
  <si>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</si>
  <si>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</si>
  <si>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</si>
  <si>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</si>
  <si>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</si>
  <si>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</si>
  <si>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</si>
  <si>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</si>
  <si>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</si>
  <si>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</si>
  <si>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</si>
  <si>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</si>
  <si>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</si>
  <si>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</si>
  <si>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Positive Control</t>
  </si>
  <si>
    <t>N1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</si>
  <si>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</si>
  <si>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</si>
  <si>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</si>
  <si>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</si>
  <si>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</si>
  <si>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</si>
  <si>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</si>
  <si>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</si>
  <si>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</si>
  <si>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</si>
  <si>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</si>
  <si>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</si>
  <si>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</si>
  <si>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</si>
  <si>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</si>
  <si>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</si>
  <si>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</si>
  <si>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</si>
  <si>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</si>
  <si>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</si>
  <si>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</si>
  <si>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</si>
  <si>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</si>
  <si>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</si>
  <si>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</si>
  <si>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</si>
  <si>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</si>
  <si>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</si>
  <si>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</si>
  <si>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</si>
  <si>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</si>
  <si>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</si>
  <si>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</si>
  <si>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</si>
  <si>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</si>
  <si>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</si>
  <si>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</si>
  <si>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</si>
  <si>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</si>
  <si>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</si>
  <si>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</si>
  <si>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</si>
  <si>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</si>
  <si>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</si>
  <si>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</si>
  <si>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</si>
  <si>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</si>
  <si>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</si>
  <si>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</si>
  <si>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</si>
  <si>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</si>
  <si>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</si>
  <si>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</si>
  <si>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Regular samples</t>
  </si>
  <si>
    <t>H08</t>
  </si>
  <si>
    <t>H10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</si>
  <si>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</si>
  <si>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</si>
  <si>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</si>
  <si>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</si>
  <si>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</si>
  <si>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</si>
  <si>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</si>
  <si>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Manual</t>
  </si>
  <si>
    <t>DQ</t>
  </si>
  <si>
    <t>Unknown</t>
  </si>
  <si>
    <t>One-Step RT-ddPCR Kit for Probes</t>
  </si>
  <si>
    <t>FAM</t>
  </si>
  <si>
    <t>A08</t>
  </si>
  <si>
    <t>A10</t>
  </si>
  <si>
    <t>Conc(copies/µl of input sample)</t>
  </si>
  <si>
    <t>RG Conc. (ng/ul)</t>
  </si>
  <si>
    <t>10212</t>
  </si>
  <si>
    <t>10214</t>
  </si>
  <si>
    <t>10222</t>
  </si>
  <si>
    <t>10224</t>
  </si>
  <si>
    <t>10234</t>
  </si>
  <si>
    <t>10235</t>
  </si>
  <si>
    <t>10243</t>
  </si>
  <si>
    <t>10246</t>
  </si>
  <si>
    <t>10255</t>
  </si>
  <si>
    <t>10256</t>
  </si>
  <si>
    <t>10261</t>
  </si>
  <si>
    <t>10262</t>
  </si>
  <si>
    <t>10271</t>
  </si>
  <si>
    <t>10273</t>
  </si>
  <si>
    <t>Conc input(copies/µL)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</si>
</sst>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sz val="11"/>
      <color theme="1"/>
      <name val="Calibri (Body)"/>
    </font>
    <font>
      <b/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4" fillId="0" borderId="0"/>
    <xf numFmtId="0" fontId="6" fillId="0" borderId="0"/>
  </cellStyleXfs>
  <cellXfs count="94">
    <xf numFmtId="0" fontId="0" fillId="0" borderId="0" xfId="0"/>
    <xf numFmtId="0" fontId="4" fillId="0" borderId="0" xfId="1"/>
    <xf numFmtId="0" fontId="6" fillId="0" borderId="0" xfId="2"/>
    <xf numFmtId="0" fontId="6" fillId="0" borderId="0" xfId="2" applyAlignment="1">
      <alignment horizontal="center" vertical="center"/>
    </xf>
    <xf numFmtId="2" fontId="6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0" xfId="1" applyFont="1" applyBorder="1"/>
    <xf numFmtId="0" fontId="1" fillId="0" borderId="9" xfId="1" applyFont="1" applyBorder="1"/>
    <xf numFmtId="0" fontId="3" fillId="3" borderId="3" xfId="1" applyFont="1" applyFill="1" applyBorder="1" applyAlignment="1">
      <alignment horizontal="center" vertical="center"/>
    </xf>
    <xf numFmtId="0" fontId="4" fillId="4" borderId="3" xfId="1" applyFill="1" applyBorder="1" applyAlignment="1">
      <alignment horizontal="center" vertical="center"/>
    </xf>
    <xf numFmtId="0" fontId="3" fillId="4" borderId="3" xfId="1" applyFont="1" applyFill="1" applyBorder="1" applyAlignment="1">
      <alignment horizontal="center" vertical="center"/>
    </xf>
    <xf numFmtId="0" fontId="4" fillId="0" borderId="3" xfId="1" applyBorder="1"/>
    <xf numFmtId="0" fontId="4" fillId="0" borderId="4" xfId="1" applyBorder="1"/>
    <xf numFmtId="0" fontId="3" fillId="3" borderId="5" xfId="1" applyFont="1" applyFill="1" applyBorder="1" applyAlignment="1">
      <alignment horizontal="center" vertical="center"/>
    </xf>
    <xf numFmtId="49" fontId="3" fillId="3" borderId="1" xfId="1" applyNumberFormat="1" applyFont="1" applyFill="1" applyBorder="1" applyAlignment="1">
      <alignment horizontal="center" vertical="center"/>
    </xf>
    <xf numFmtId="0" fontId="4" fillId="4" borderId="1" xfId="1" applyFill="1" applyBorder="1" applyAlignment="1">
      <alignment horizontal="center" vertical="center"/>
    </xf>
    <xf numFmtId="0" fontId="4" fillId="0" borderId="1" xfId="1" applyBorder="1"/>
    <xf numFmtId="0" fontId="3" fillId="3" borderId="1" xfId="1" applyFont="1" applyFill="1" applyBorder="1" applyAlignment="1">
      <alignment horizontal="center" vertical="center"/>
    </xf>
    <xf numFmtId="0" fontId="4" fillId="0" borderId="6" xfId="1" applyBorder="1"/>
    <xf numFmtId="0" fontId="1" fillId="0" borderId="10" xfId="1" applyFont="1" applyBorder="1"/>
    <xf numFmtId="0" fontId="3" fillId="3" borderId="7" xfId="1" applyFont="1" applyFill="1" applyBorder="1" applyAlignment="1">
      <alignment horizontal="center" vertical="center"/>
    </xf>
    <xf numFmtId="0" fontId="3" fillId="3" borderId="15" xfId="1" applyFont="1" applyFill="1" applyBorder="1" applyAlignment="1">
      <alignment horizontal="center" vertical="center"/>
    </xf>
    <xf numFmtId="0" fontId="4" fillId="4" borderId="15" xfId="1" applyFill="1" applyBorder="1" applyAlignment="1">
      <alignment horizontal="center" vertical="center"/>
    </xf>
    <xf numFmtId="0" fontId="3" fillId="4" borderId="15" xfId="1" applyFont="1" applyFill="1" applyBorder="1" applyAlignment="1">
      <alignment horizontal="center" vertical="center"/>
    </xf>
    <xf numFmtId="0" fontId="4" fillId="0" borderId="15" xfId="1" applyBorder="1"/>
    <xf numFmtId="0" fontId="4" fillId="0" borderId="8" xfId="1" applyBorder="1"/>
    <xf numFmtId="0" fontId="4" fillId="0" borderId="0" xfId="1" applyAlignment="1">
      <alignment horizontal="center" vertical="center"/>
    </xf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2" fillId="3" borderId="2" xfId="1" applyFont="1" applyFill="1" applyBorder="1" applyAlignment="1">
      <alignment horizontal="center" vertical="center"/>
    </xf>
    <xf numFmtId="0" fontId="2" fillId="3" borderId="3" xfId="1" applyFont="1" applyFill="1" applyBorder="1" applyAlignment="1">
      <alignment horizontal="center" vertical="center"/>
    </xf>
    <xf numFmtId="0" fontId="2" fillId="3" borderId="17" xfId="1" applyFont="1" applyFill="1" applyBorder="1" applyAlignment="1">
      <alignment horizontal="center" vertical="center"/>
    </xf>
    <xf numFmtId="0" fontId="4" fillId="4" borderId="2" xfId="1" applyFill="1" applyBorder="1" applyAlignment="1">
      <alignment horizontal="center" vertical="center"/>
    </xf>
    <xf numFmtId="0" fontId="4" fillId="4" borderId="4" xfId="1" applyFill="1" applyBorder="1" applyAlignment="1">
      <alignment horizontal="center" vertical="center"/>
    </xf>
    <xf numFmtId="0" fontId="3" fillId="3" borderId="18" xfId="1" applyFont="1" applyFill="1" applyBorder="1" applyAlignment="1">
      <alignment horizontal="center" vertical="center"/>
    </xf>
    <xf numFmtId="0" fontId="4" fillId="4" borderId="5" xfId="1" applyFill="1" applyBorder="1" applyAlignment="1">
      <alignment horizontal="center" vertical="center"/>
    </xf>
    <xf numFmtId="0" fontId="3" fillId="4" borderId="1" xfId="1" applyFont="1" applyFill="1" applyBorder="1" applyAlignment="1">
      <alignment horizontal="center" vertical="center"/>
    </xf>
    <xf numFmtId="0" fontId="3" fillId="4" borderId="6" xfId="1" applyFont="1" applyFill="1" applyBorder="1" applyAlignment="1">
      <alignment horizontal="center" vertical="center"/>
    </xf>
    <xf numFmtId="0" fontId="3" fillId="4" borderId="5" xfId="1" applyFont="1" applyFill="1" applyBorder="1" applyAlignment="1">
      <alignment horizontal="center" vertical="center"/>
    </xf>
    <xf numFmtId="0" fontId="4" fillId="4" borderId="6" xfId="1" applyFill="1" applyBorder="1" applyAlignment="1">
      <alignment horizontal="center" vertical="center"/>
    </xf>
    <xf numFmtId="0" fontId="3" fillId="3" borderId="19" xfId="1" applyFont="1" applyFill="1" applyBorder="1" applyAlignment="1">
      <alignment horizontal="center" vertical="center"/>
    </xf>
    <xf numFmtId="0" fontId="4" fillId="4" borderId="7" xfId="1" applyFill="1" applyBorder="1" applyAlignment="1">
      <alignment horizontal="center" vertical="center"/>
    </xf>
    <xf numFmtId="0" fontId="3" fillId="4" borderId="8" xfId="1" applyFont="1" applyFill="1" applyBorder="1" applyAlignment="1">
      <alignment horizontal="center" vertical="center"/>
    </xf>
    <xf numFmtId="0" fontId="3" fillId="4" borderId="7" xfId="1" applyFont="1" applyFill="1" applyBorder="1" applyAlignment="1">
      <alignment horizontal="center" vertical="center"/>
    </xf>
    <xf numFmtId="0" fontId="4" fillId="0" borderId="13" xfId="1" applyBorder="1"/>
    <xf numFmtId="0" fontId="2" fillId="0" borderId="14" xfId="1" applyFont="1" applyBorder="1"/>
    <xf numFmtId="0" fontId="2" fillId="0" borderId="3" xfId="1" applyFont="1" applyBorder="1"/>
    <xf numFmtId="0" fontId="2" fillId="0" borderId="4" xfId="1" applyFont="1" applyBorder="1"/>
    <xf numFmtId="0" fontId="2" fillId="0" borderId="0" xfId="1" applyFont="1"/>
    <xf numFmtId="0" fontId="1" fillId="0" borderId="4" xfId="1" applyFont="1" applyBorder="1"/>
    <xf numFmtId="0" fontId="3" fillId="0" borderId="11" xfId="1" applyFont="1" applyBorder="1"/>
    <xf numFmtId="0" fontId="3" fillId="2" borderId="6" xfId="1" applyFont="1" applyFill="1" applyBorder="1"/>
    <xf numFmtId="0" fontId="3" fillId="0" borderId="0" xfId="1" applyFont="1"/>
    <xf numFmtId="0" fontId="1" fillId="0" borderId="5" xfId="1" applyFont="1" applyBorder="1"/>
    <xf numFmtId="0" fontId="1" fillId="0" borderId="6" xfId="1" applyFont="1" applyBorder="1"/>
    <xf numFmtId="0" fontId="3" fillId="2" borderId="11" xfId="1" applyFont="1" applyFill="1" applyBorder="1"/>
    <xf numFmtId="0" fontId="1" fillId="0" borderId="7" xfId="1" applyFont="1" applyBorder="1"/>
    <xf numFmtId="0" fontId="1" fillId="0" borderId="8" xfId="1" applyFont="1" applyBorder="1"/>
    <xf numFmtId="0" fontId="3" fillId="0" borderId="12" xfId="1" applyFont="1" applyBorder="1"/>
    <xf numFmtId="0" fontId="3" fillId="0" borderId="8" xfId="1" applyFont="1" applyBorder="1"/>
    <xf numFmtId="0" fontId="2" fillId="3" borderId="16" xfId="1" applyFont="1" applyFill="1" applyBorder="1" applyAlignment="1">
      <alignment horizontal="center" vertical="center"/>
    </xf>
    <xf numFmtId="0" fontId="4" fillId="4" borderId="16" xfId="1" applyFill="1" applyBorder="1" applyAlignment="1">
      <alignment horizontal="center" vertical="center"/>
    </xf>
    <xf numFmtId="0" fontId="4" fillId="0" borderId="16" xfId="1" applyBorder="1"/>
    <xf numFmtId="0" fontId="5" fillId="0" borderId="0" xfId="1" applyFont="1"/>
    <xf numFmtId="0" fontId="0" fillId="0" borderId="0" xfId="0" applyAlignment="1">
      <alignment horizontal="left"/>
    </xf>
    <xf numFmtId="0" fontId="4" fillId="0" borderId="0" xfId="1" applyAlignment="1">
      <alignment horizontal="left"/>
    </xf>
    <xf numFmtId="0" fontId="9" fillId="5" borderId="21" xfId="2" applyFont="1" applyFill="1" applyBorder="1" applyAlignment="1">
      <alignment horizontal="center" vertical="center"/>
    </xf>
    <xf numFmtId="2" fontId="9" fillId="5" borderId="21" xfId="2" applyNumberFormat="1" applyFont="1" applyFill="1" applyBorder="1" applyAlignment="1">
      <alignment horizontal="center" vertical="center"/>
    </xf>
    <xf numFmtId="0" fontId="9" fillId="5" borderId="1" xfId="2" applyFont="1" applyFill="1" applyBorder="1" applyAlignment="1">
      <alignment horizontal="center"/>
    </xf>
    <xf numFmtId="0" fontId="6" fillId="4" borderId="21" xfId="2" applyFill="1" applyBorder="1" applyAlignment="1">
      <alignment horizontal="center" vertical="center"/>
    </xf>
    <xf numFmtId="2" fontId="6" fillId="4" borderId="21" xfId="2" applyNumberFormat="1" applyFill="1" applyBorder="1" applyAlignment="1">
      <alignment horizontal="center" vertical="center"/>
    </xf>
    <xf numFmtId="0" fontId="6" fillId="3" borderId="21" xfId="2" applyFill="1" applyBorder="1" applyAlignment="1">
      <alignment horizontal="center" vertical="center"/>
    </xf>
    <xf numFmtId="2" fontId="8" fillId="3" borderId="21" xfId="2" applyNumberFormat="1" applyFont="1" applyFill="1" applyBorder="1" applyAlignment="1">
      <alignment horizontal="center" vertical="center"/>
    </xf>
    <xf numFmtId="2" fontId="6" fillId="3" borderId="21" xfId="2" applyNumberFormat="1" applyFill="1" applyBorder="1" applyAlignment="1">
      <alignment horizontal="center" vertical="center"/>
    </xf>
    <xf numFmtId="0" fontId="2" fillId="0" borderId="16" xfId="1" applyFont="1" applyFill="1" applyBorder="1" applyAlignment="1">
      <alignment horizontal="center" vertical="center"/>
    </xf>
    <xf numFmtId="0" fontId="4" fillId="0" borderId="16" xfId="1" applyFill="1" applyBorder="1" applyAlignment="1">
      <alignment horizontal="center" vertical="center"/>
    </xf>
    <xf numFmtId="0" fontId="3" fillId="0" borderId="2" xfId="1" applyFont="1" applyFill="1" applyBorder="1" applyAlignment="1">
      <alignment horizontal="center" vertical="center"/>
    </xf>
    <xf numFmtId="0" fontId="3" fillId="0" borderId="3" xfId="1" applyFont="1" applyFill="1" applyBorder="1" applyAlignment="1">
      <alignment horizontal="center" vertical="center"/>
    </xf>
    <xf numFmtId="0" fontId="4" fillId="0" borderId="3" xfId="1" applyFill="1" applyBorder="1" applyAlignment="1">
      <alignment horizontal="center" vertical="center"/>
    </xf>
    <xf numFmtId="0" fontId="3" fillId="0" borderId="5" xfId="1" applyFont="1" applyFill="1" applyBorder="1" applyAlignment="1">
      <alignment horizontal="center" vertical="center"/>
    </xf>
    <xf numFmtId="49" fontId="3" fillId="0" borderId="1" xfId="1" applyNumberFormat="1" applyFont="1" applyFill="1" applyBorder="1" applyAlignment="1">
      <alignment horizontal="center" vertical="center"/>
    </xf>
    <xf numFmtId="0" fontId="4" fillId="0" borderId="1" xfId="1" applyFill="1" applyBorder="1" applyAlignment="1">
      <alignment horizontal="center" vertical="center"/>
    </xf>
    <xf numFmtId="0" fontId="3" fillId="0" borderId="7" xfId="1" applyFont="1" applyFill="1" applyBorder="1" applyAlignment="1">
      <alignment horizontal="center" vertical="center"/>
    </xf>
    <xf numFmtId="0" fontId="3" fillId="0" borderId="15" xfId="1" applyFont="1" applyFill="1" applyBorder="1" applyAlignment="1">
      <alignment horizontal="center" vertical="center"/>
    </xf>
    <xf numFmtId="0" fontId="4" fillId="0" borderId="15" xfId="1" applyFill="1" applyBorder="1" applyAlignment="1">
      <alignment horizontal="center" vertical="center"/>
    </xf>
    <xf numFmtId="2" fontId="6" fillId="6" borderId="23" xfId="2" applyNumberFormat="1" applyFill="1" applyBorder="1" applyAlignment="1">
      <alignment horizontal="center" vertical="center" shrinkToFit="1"/>
    </xf>
    <xf numFmtId="2" fontId="6" fillId="6" borderId="24" xfId="2" applyNumberFormat="1" applyFill="1" applyBorder="1" applyAlignment="1">
      <alignment horizontal="center" vertical="center" shrinkToFit="1"/>
    </xf>
    <xf numFmtId="2" fontId="6" fillId="6" borderId="23" xfId="2" applyNumberFormat="1" applyFill="1" applyBorder="1" applyAlignment="1">
      <alignment horizontal="center" vertical="center"/>
    </xf>
    <xf numFmtId="2" fontId="6" fillId="6" borderId="24" xfId="2" applyNumberFormat="1" applyFill="1" applyBorder="1" applyAlignment="1">
      <alignment horizontal="center" vertical="center"/>
    </xf>
    <xf numFmtId="0" fontId="7" fillId="0" borderId="0" xfId="1" applyFont="1" applyAlignment="1">
      <alignment horizontal="center" wrapText="1"/>
    </xf>
    <xf numFmtId="0" fontId="7" fillId="0" borderId="0" xfId="1" applyFont="1" applyAlignment="1">
      <alignment horizontal="center"/>
    </xf>
    <xf numFmtId="0" fontId="4" fillId="0" borderId="22" xfId="1" applyBorder="1" applyAlignment="1">
      <alignment horizontal="center"/>
    </xf>
    <xf numFmtId="0" fontId="2" fillId="0" borderId="0" xfId="1" applyFont="1" applyAlignment="1">
      <alignment horizont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0</xdr:colOff>
      <xdr:row>34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1CCF67-75EE-DE45-9B87-5B11790CA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9906000" cy="679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11</xdr:col>
      <xdr:colOff>774700</xdr:colOff>
      <xdr:row>51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F18781-6394-374E-92E8-BA095BC58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3152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64" zoomScaleNormal="64" workbookViewId="0">
      <selection activeCell="E8" sqref="E8"/>
    </sheetView>
  </sheetViews>
  <sheetFormatPr defaultColWidth="10.83203125" defaultRowHeight="14.5"/>
  <cols>
    <col min="1" max="1" width="10.83203125" style="2"/>
    <col min="2" max="2" width="10.83203125" style="3"/>
    <col min="3" max="3" width="13.33203125" style="3" bestFit="1" customWidth="1"/>
    <col min="4" max="4" width="10.83203125" style="3"/>
    <col min="5" max="5" width="30.83203125" style="4" bestFit="1" customWidth="1"/>
    <col min="6" max="6" width="13.5" style="2" hidden="1" customWidth="1"/>
    <col min="7" max="16384" width="10.83203125" style="2"/>
  </cols>
  <sheetData>
    <row r="2" spans="2:6">
      <c r="B2" s="67" t="s">
        <v>18</v>
      </c>
      <c r="C2" s="67" t="s">
        <v>19</v>
      </c>
      <c r="D2" s="67" t="s">
        <v>20</v>
      </c>
      <c r="E2" s="68" t="s">
        <v>162</v>
      </c>
      <c r="F2" s="69" t="s">
        <v>163</v>
      </c>
    </row>
    <row r="3" spans="2:6">
      <c r="B3" s="70" t="s">
        <v>106</v>
      </c>
      <c r="C3" s="70" t="s">
        <v>164</v>
      </c>
      <c r="D3" s="70" t="s">
        <v>91</v>
      </c>
      <c r="E3" s="71">
        <v>51.881964111328202</v>
      </c>
      <c r="F3" s="88" t="e">
        <f>#REF!</f>
        <v>#REF!</v>
      </c>
    </row>
    <row r="4" spans="2:6">
      <c r="B4" s="72" t="s">
        <v>92</v>
      </c>
      <c r="C4" s="72" t="s">
        <v>164</v>
      </c>
      <c r="D4" s="72" t="s">
        <v>76</v>
      </c>
      <c r="E4" s="73">
        <v>52.664300537109398</v>
      </c>
      <c r="F4" s="89"/>
    </row>
    <row r="5" spans="2:6">
      <c r="B5" s="70" t="s">
        <v>107</v>
      </c>
      <c r="C5" s="70" t="s">
        <v>165</v>
      </c>
      <c r="D5" s="70" t="s">
        <v>91</v>
      </c>
      <c r="E5" s="71">
        <v>46.535046386718804</v>
      </c>
      <c r="F5" s="88" t="e">
        <f>#REF!</f>
        <v>#REF!</v>
      </c>
    </row>
    <row r="6" spans="2:6">
      <c r="B6" s="72" t="s">
        <v>93</v>
      </c>
      <c r="C6" s="72" t="s">
        <v>165</v>
      </c>
      <c r="D6" s="72" t="s">
        <v>76</v>
      </c>
      <c r="E6" s="74">
        <v>64.516357421875</v>
      </c>
      <c r="F6" s="89"/>
    </row>
    <row r="7" spans="2:6">
      <c r="B7" s="70" t="s">
        <v>108</v>
      </c>
      <c r="C7" s="70" t="s">
        <v>166</v>
      </c>
      <c r="D7" s="70" t="s">
        <v>91</v>
      </c>
      <c r="E7" s="71">
        <v>86.264410400390602</v>
      </c>
      <c r="F7" s="88" t="e">
        <f>#REF!</f>
        <v>#REF!</v>
      </c>
    </row>
    <row r="8" spans="2:6">
      <c r="B8" s="72" t="s">
        <v>94</v>
      </c>
      <c r="C8" s="72" t="s">
        <v>166</v>
      </c>
      <c r="D8" s="72" t="s">
        <v>76</v>
      </c>
      <c r="E8" s="74">
        <v>126.90662841796879</v>
      </c>
      <c r="F8" s="89"/>
    </row>
    <row r="9" spans="2:6">
      <c r="B9" s="70" t="s">
        <v>109</v>
      </c>
      <c r="C9" s="70" t="s">
        <v>167</v>
      </c>
      <c r="D9" s="70" t="s">
        <v>91</v>
      </c>
      <c r="E9" s="71">
        <v>83.858300781249994</v>
      </c>
      <c r="F9" s="88" t="e">
        <f>#REF!</f>
        <v>#REF!</v>
      </c>
    </row>
    <row r="10" spans="2:6">
      <c r="B10" s="72" t="s">
        <v>95</v>
      </c>
      <c r="C10" s="72" t="s">
        <v>167</v>
      </c>
      <c r="D10" s="72" t="s">
        <v>76</v>
      </c>
      <c r="E10" s="74">
        <v>173.40849609374999</v>
      </c>
      <c r="F10" s="89"/>
    </row>
    <row r="11" spans="2:6">
      <c r="B11" s="70" t="s">
        <v>110</v>
      </c>
      <c r="C11" s="70" t="s">
        <v>168</v>
      </c>
      <c r="D11" s="70" t="s">
        <v>91</v>
      </c>
      <c r="E11" s="71">
        <v>55.764520263671798</v>
      </c>
      <c r="F11" s="88" t="e">
        <f>#REF!</f>
        <v>#REF!</v>
      </c>
    </row>
    <row r="12" spans="2:6">
      <c r="B12" s="72" t="s">
        <v>96</v>
      </c>
      <c r="C12" s="72" t="s">
        <v>168</v>
      </c>
      <c r="D12" s="72" t="s">
        <v>76</v>
      </c>
      <c r="E12" s="74">
        <v>61.181225585937604</v>
      </c>
      <c r="F12" s="89"/>
    </row>
    <row r="13" spans="2:6">
      <c r="B13" s="70" t="s">
        <v>111</v>
      </c>
      <c r="C13" s="70" t="s">
        <v>169</v>
      </c>
      <c r="D13" s="70" t="s">
        <v>91</v>
      </c>
      <c r="E13" s="71">
        <v>58.101171874999999</v>
      </c>
      <c r="F13" s="88" t="e">
        <f>#REF!</f>
        <v>#REF!</v>
      </c>
    </row>
    <row r="14" spans="2:6">
      <c r="B14" s="72" t="s">
        <v>97</v>
      </c>
      <c r="C14" s="72" t="s">
        <v>169</v>
      </c>
      <c r="D14" s="72" t="s">
        <v>76</v>
      </c>
      <c r="E14" s="74">
        <v>68.534887695312605</v>
      </c>
      <c r="F14" s="89"/>
    </row>
    <row r="15" spans="2:6">
      <c r="B15" s="70" t="s">
        <v>112</v>
      </c>
      <c r="C15" s="70" t="s">
        <v>170</v>
      </c>
      <c r="D15" s="70" t="s">
        <v>91</v>
      </c>
      <c r="E15" s="71">
        <v>53.999243164062605</v>
      </c>
      <c r="F15" s="86" t="e">
        <f>#REF!</f>
        <v>#REF!</v>
      </c>
    </row>
    <row r="16" spans="2:6">
      <c r="B16" s="72" t="s">
        <v>98</v>
      </c>
      <c r="C16" s="72" t="s">
        <v>170</v>
      </c>
      <c r="D16" s="72" t="s">
        <v>76</v>
      </c>
      <c r="E16" s="74">
        <v>71.938110351562599</v>
      </c>
      <c r="F16" s="87"/>
    </row>
    <row r="17" spans="2:6">
      <c r="B17" s="70" t="s">
        <v>113</v>
      </c>
      <c r="C17" s="70" t="s">
        <v>171</v>
      </c>
      <c r="D17" s="70" t="s">
        <v>91</v>
      </c>
      <c r="E17" s="71">
        <v>58.513519287109396</v>
      </c>
      <c r="F17" s="86" t="e">
        <f>#REF!</f>
        <v>#REF!</v>
      </c>
    </row>
    <row r="18" spans="2:6">
      <c r="B18" s="72" t="s">
        <v>99</v>
      </c>
      <c r="C18" s="72" t="s">
        <v>171</v>
      </c>
      <c r="D18" s="72" t="s">
        <v>76</v>
      </c>
      <c r="E18" s="74">
        <v>75.165808105468798</v>
      </c>
      <c r="F18" s="87"/>
    </row>
    <row r="19" spans="2:6">
      <c r="B19" s="70" t="s">
        <v>114</v>
      </c>
      <c r="C19" s="70" t="s">
        <v>172</v>
      </c>
      <c r="D19" s="70" t="s">
        <v>91</v>
      </c>
      <c r="E19" s="71">
        <v>61.290777587890602</v>
      </c>
      <c r="F19" s="86" t="e">
        <f>#REF!</f>
        <v>#REF!</v>
      </c>
    </row>
    <row r="20" spans="2:6">
      <c r="B20" s="72" t="s">
        <v>100</v>
      </c>
      <c r="C20" s="72" t="s">
        <v>172</v>
      </c>
      <c r="D20" s="72" t="s">
        <v>76</v>
      </c>
      <c r="E20" s="74">
        <v>81.173266601562602</v>
      </c>
      <c r="F20" s="87"/>
    </row>
    <row r="21" spans="2:6">
      <c r="B21" s="70" t="s">
        <v>115</v>
      </c>
      <c r="C21" s="70" t="s">
        <v>173</v>
      </c>
      <c r="D21" s="70" t="s">
        <v>91</v>
      </c>
      <c r="E21" s="71">
        <v>53.807458496093794</v>
      </c>
      <c r="F21" s="86" t="e">
        <f>#REF!</f>
        <v>#REF!</v>
      </c>
    </row>
    <row r="22" spans="2:6">
      <c r="B22" s="72" t="s">
        <v>101</v>
      </c>
      <c r="C22" s="72" t="s">
        <v>173</v>
      </c>
      <c r="D22" s="72" t="s">
        <v>76</v>
      </c>
      <c r="E22" s="74">
        <v>76.588208007812597</v>
      </c>
      <c r="F22" s="87"/>
    </row>
    <row r="23" spans="2:6">
      <c r="B23" s="70" t="s">
        <v>116</v>
      </c>
      <c r="C23" s="70" t="s">
        <v>174</v>
      </c>
      <c r="D23" s="70" t="s">
        <v>91</v>
      </c>
      <c r="E23" s="71">
        <v>63.456835937500003</v>
      </c>
      <c r="F23" s="86" t="e">
        <f>#REF!</f>
        <v>#REF!</v>
      </c>
    </row>
    <row r="24" spans="2:6">
      <c r="B24" s="72" t="s">
        <v>102</v>
      </c>
      <c r="C24" s="72" t="s">
        <v>174</v>
      </c>
      <c r="D24" s="72" t="s">
        <v>76</v>
      </c>
      <c r="E24" s="74">
        <v>79.983825683593793</v>
      </c>
      <c r="F24" s="87"/>
    </row>
    <row r="25" spans="2:6">
      <c r="B25" s="70" t="s">
        <v>117</v>
      </c>
      <c r="C25" s="70" t="s">
        <v>175</v>
      </c>
      <c r="D25" s="70" t="s">
        <v>91</v>
      </c>
      <c r="E25" s="71">
        <v>55.177777099609401</v>
      </c>
      <c r="F25" s="86" t="e">
        <f>#REF!</f>
        <v>#REF!</v>
      </c>
    </row>
    <row r="26" spans="2:6">
      <c r="B26" s="72" t="s">
        <v>103</v>
      </c>
      <c r="C26" s="72" t="s">
        <v>175</v>
      </c>
      <c r="D26" s="72" t="s">
        <v>76</v>
      </c>
      <c r="E26" s="74">
        <v>78.607269287109403</v>
      </c>
      <c r="F26" s="87"/>
    </row>
    <row r="27" spans="2:6">
      <c r="B27" s="70" t="s">
        <v>118</v>
      </c>
      <c r="C27" s="70" t="s">
        <v>176</v>
      </c>
      <c r="D27" s="70" t="s">
        <v>91</v>
      </c>
      <c r="E27" s="71">
        <v>65.93533325195321</v>
      </c>
      <c r="F27" s="86" t="e">
        <f>#REF!</f>
        <v>#REF!</v>
      </c>
    </row>
    <row r="28" spans="2:6">
      <c r="B28" s="72" t="s">
        <v>104</v>
      </c>
      <c r="C28" s="72" t="s">
        <v>176</v>
      </c>
      <c r="D28" s="72" t="s">
        <v>76</v>
      </c>
      <c r="E28" s="74">
        <v>82.593823242187597</v>
      </c>
      <c r="F28" s="87"/>
    </row>
    <row r="29" spans="2:6">
      <c r="B29" s="70" t="s">
        <v>119</v>
      </c>
      <c r="C29" s="70" t="s">
        <v>177</v>
      </c>
      <c r="D29" s="70" t="s">
        <v>91</v>
      </c>
      <c r="E29" s="71">
        <v>63.839331054687605</v>
      </c>
      <c r="F29" s="86" t="e">
        <f>#REF!</f>
        <v>#REF!</v>
      </c>
    </row>
    <row r="30" spans="2:6">
      <c r="B30" s="72" t="s">
        <v>105</v>
      </c>
      <c r="C30" s="72" t="s">
        <v>177</v>
      </c>
      <c r="D30" s="72" t="s">
        <v>76</v>
      </c>
      <c r="E30" s="74">
        <v>89.261303710937597</v>
      </c>
      <c r="F30" s="87"/>
    </row>
    <row r="31" spans="2:6">
      <c r="B31" s="70" t="s">
        <v>161</v>
      </c>
      <c r="C31" s="70" t="s">
        <v>7</v>
      </c>
      <c r="D31" s="70" t="s">
        <v>91</v>
      </c>
      <c r="E31" s="71">
        <v>0</v>
      </c>
      <c r="F31" s="88" t="e">
        <f>#REF!</f>
        <v>#REF!</v>
      </c>
    </row>
    <row r="32" spans="2:6">
      <c r="B32" s="72" t="s">
        <v>160</v>
      </c>
      <c r="C32" s="72" t="s">
        <v>7</v>
      </c>
      <c r="D32" s="72" t="s">
        <v>76</v>
      </c>
      <c r="E32" s="74">
        <v>1.4514622688293461</v>
      </c>
      <c r="F32" s="89"/>
    </row>
    <row r="33" spans="2:6">
      <c r="B33" s="70" t="s">
        <v>147</v>
      </c>
      <c r="C33" s="70" t="s">
        <v>90</v>
      </c>
      <c r="D33" s="70" t="s">
        <v>91</v>
      </c>
      <c r="E33" s="71">
        <v>37.340670776367197</v>
      </c>
      <c r="F33" s="88" t="e">
        <f>#REF!</f>
        <v>#REF!</v>
      </c>
    </row>
    <row r="34" spans="2:6">
      <c r="B34" s="72" t="s">
        <v>146</v>
      </c>
      <c r="C34" s="72" t="s">
        <v>90</v>
      </c>
      <c r="D34" s="72" t="s">
        <v>76</v>
      </c>
      <c r="E34" s="74">
        <v>37.386111450195401</v>
      </c>
      <c r="F34" s="89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B28653-C377-42FA-9BFA-695411C61069}">
  <dimension ref="B1:D17"/>
  <sheetViews>
    <sheetView showGridLines="0" tabSelected="1" zoomScale="64" zoomScaleNormal="64" workbookViewId="0">
      <selection activeCell="A2" sqref="A2:A15"/>
    </sheetView>
  </sheetViews>
  <sheetFormatPr defaultColWidth="10.83203125" defaultRowHeight="14.5"/>
  <cols>
    <col min="1" max="1" width="10.83203125" style="2"/>
    <col min="2" max="2" width="13.33203125" style="3" bestFit="1" customWidth="1"/>
    <col min="3" max="3" width="13.83203125" style="4" customWidth="1"/>
    <col min="4" max="4" width="13.83203125" style="2" customWidth="1"/>
    <col min="5" max="16384" width="10.83203125" style="2"/>
  </cols>
  <sheetData>
    <row r="1" spans="2:4">
      <c r="C1" s="70" t="s">
        <v>91</v>
      </c>
      <c r="D1" s="72" t="s">
        <v>76</v>
      </c>
    </row>
    <row r="2" spans="2:4">
      <c r="B2" s="70" t="s">
        <v>164</v>
      </c>
      <c r="C2" s="71">
        <v>51.881964111328202</v>
      </c>
      <c r="D2" s="73">
        <v>52.664300537109398</v>
      </c>
    </row>
    <row r="3" spans="2:4">
      <c r="B3" s="70" t="s">
        <v>165</v>
      </c>
      <c r="C3" s="71">
        <v>46.535046386718804</v>
      </c>
      <c r="D3" s="74">
        <v>64.516357421875</v>
      </c>
    </row>
    <row r="4" spans="2:4">
      <c r="B4" s="70" t="s">
        <v>166</v>
      </c>
      <c r="C4" s="71">
        <v>86.264410400390602</v>
      </c>
      <c r="D4" s="74">
        <v>126.90662841796879</v>
      </c>
    </row>
    <row r="5" spans="2:4">
      <c r="B5" s="70" t="s">
        <v>167</v>
      </c>
      <c r="C5" s="71">
        <v>83.858300781249994</v>
      </c>
      <c r="D5" s="74">
        <v>173.40849609374999</v>
      </c>
    </row>
    <row r="6" spans="2:4">
      <c r="B6" s="70" t="s">
        <v>168</v>
      </c>
      <c r="C6" s="71">
        <v>55.764520263671798</v>
      </c>
      <c r="D6" s="74">
        <v>61.181225585937604</v>
      </c>
    </row>
    <row r="7" spans="2:4">
      <c r="B7" s="70" t="s">
        <v>169</v>
      </c>
      <c r="C7" s="71">
        <v>58.101171874999999</v>
      </c>
      <c r="D7" s="74">
        <v>68.534887695312605</v>
      </c>
    </row>
    <row r="8" spans="2:4">
      <c r="B8" s="70" t="s">
        <v>170</v>
      </c>
      <c r="C8" s="71">
        <v>53.999243164062605</v>
      </c>
      <c r="D8" s="74">
        <v>71.938110351562599</v>
      </c>
    </row>
    <row r="9" spans="2:4">
      <c r="B9" s="70" t="s">
        <v>171</v>
      </c>
      <c r="C9" s="71">
        <v>58.513519287109396</v>
      </c>
      <c r="D9" s="74">
        <v>75.165808105468798</v>
      </c>
    </row>
    <row r="10" spans="2:4">
      <c r="B10" s="70" t="s">
        <v>172</v>
      </c>
      <c r="C10" s="71">
        <v>61.290777587890602</v>
      </c>
      <c r="D10" s="74">
        <v>81.173266601562602</v>
      </c>
    </row>
    <row r="11" spans="2:4">
      <c r="B11" s="70" t="s">
        <v>173</v>
      </c>
      <c r="C11" s="71">
        <v>53.807458496093794</v>
      </c>
      <c r="D11" s="74">
        <v>76.588208007812597</v>
      </c>
    </row>
    <row r="12" spans="2:4">
      <c r="B12" s="70" t="s">
        <v>174</v>
      </c>
      <c r="C12" s="71">
        <v>63.456835937500003</v>
      </c>
      <c r="D12" s="74">
        <v>79.983825683593793</v>
      </c>
    </row>
    <row r="13" spans="2:4">
      <c r="B13" s="70" t="s">
        <v>175</v>
      </c>
      <c r="C13" s="71">
        <v>55.177777099609401</v>
      </c>
      <c r="D13" s="74">
        <v>78.607269287109403</v>
      </c>
    </row>
    <row r="14" spans="2:4">
      <c r="B14" s="70" t="s">
        <v>176</v>
      </c>
      <c r="C14" s="71">
        <v>65.93533325195321</v>
      </c>
      <c r="D14" s="74">
        <v>82.593823242187597</v>
      </c>
    </row>
    <row r="15" spans="2:4">
      <c r="B15" s="70" t="s">
        <v>177</v>
      </c>
      <c r="C15" s="71">
        <v>63.839331054687605</v>
      </c>
      <c r="D15" s="74">
        <v>89.261303710937597</v>
      </c>
    </row>
    <row r="16" spans="2:4">
      <c r="B16" s="70" t="s">
        <v>7</v>
      </c>
      <c r="C16" s="71">
        <v>0</v>
      </c>
      <c r="D16" s="74">
        <v>1.4514622688293461</v>
      </c>
    </row>
    <row r="17" spans="2:4">
      <c r="B17" s="70" t="s">
        <v>90</v>
      </c>
      <c r="C17" s="71">
        <v>37.340670776367197</v>
      </c>
      <c r="D17" s="74">
        <v>37.386111450195401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P33"/>
  <sheetViews>
    <sheetView zoomScale="143" workbookViewId="0">
      <selection activeCell="A2" sqref="A2:D33"/>
    </sheetView>
  </sheetViews>
  <sheetFormatPr defaultColWidth="10.83203125" defaultRowHeight="15.5"/>
  <cols>
    <col min="1" max="1" width="10.83203125" style="1"/>
    <col min="2" max="2" width="10.83203125" style="66"/>
    <col min="3" max="5" width="10.83203125" style="1"/>
    <col min="6" max="8" width="10.83203125" style="64"/>
    <col min="9" max="16384" width="10.83203125" style="1"/>
  </cols>
  <sheetData>
    <row r="1" spans="1:68">
      <c r="A1" t="s">
        <v>18</v>
      </c>
      <c r="B1" s="65" t="s">
        <v>19</v>
      </c>
      <c r="C1" t="s">
        <v>20</v>
      </c>
      <c r="D1" t="s">
        <v>178</v>
      </c>
      <c r="E1" t="s">
        <v>148</v>
      </c>
      <c r="F1" t="s">
        <v>149</v>
      </c>
      <c r="G1" t="s">
        <v>150</v>
      </c>
      <c r="H1" t="s">
        <v>151</v>
      </c>
      <c r="I1" t="s">
        <v>152</v>
      </c>
      <c r="J1" t="s">
        <v>11</v>
      </c>
      <c r="K1" t="s">
        <v>153</v>
      </c>
      <c r="L1" t="s">
        <v>154</v>
      </c>
      <c r="M1" t="s">
        <v>21</v>
      </c>
      <c r="N1" t="s">
        <v>22</v>
      </c>
      <c r="O1" t="s">
        <v>23</v>
      </c>
      <c r="P1" t="s">
        <v>24</v>
      </c>
      <c r="Q1" t="s">
        <v>25</v>
      </c>
      <c r="R1" t="s">
        <v>26</v>
      </c>
      <c r="S1" t="s">
        <v>27</v>
      </c>
      <c r="T1" t="s">
        <v>28</v>
      </c>
      <c r="U1" t="s">
        <v>29</v>
      </c>
      <c r="V1" t="s">
        <v>30</v>
      </c>
      <c r="W1" t="s">
        <v>31</v>
      </c>
      <c r="X1" t="s">
        <v>32</v>
      </c>
      <c r="Y1" t="s">
        <v>33</v>
      </c>
      <c r="Z1" t="s">
        <v>34</v>
      </c>
      <c r="AA1" t="s">
        <v>35</v>
      </c>
      <c r="AB1" t="s">
        <v>36</v>
      </c>
      <c r="AC1" t="s">
        <v>37</v>
      </c>
      <c r="AD1" t="s">
        <v>38</v>
      </c>
      <c r="AE1" t="s">
        <v>39</v>
      </c>
      <c r="AF1" t="s">
        <v>40</v>
      </c>
      <c r="AG1" t="s">
        <v>41</v>
      </c>
      <c r="AH1" t="s">
        <v>42</v>
      </c>
      <c r="AI1" t="s">
        <v>43</v>
      </c>
      <c r="AJ1" t="s">
        <v>44</v>
      </c>
      <c r="AK1" t="s">
        <v>45</v>
      </c>
      <c r="AL1" t="s">
        <v>46</v>
      </c>
      <c r="AM1" t="s">
        <v>47</v>
      </c>
      <c r="AN1" t="s">
        <v>48</v>
      </c>
      <c r="AO1" t="s">
        <v>49</v>
      </c>
      <c r="AP1" t="s">
        <v>50</v>
      </c>
      <c r="AQ1" t="s">
        <v>51</v>
      </c>
      <c r="AR1" t="s">
        <v>52</v>
      </c>
      <c r="AS1" t="s">
        <v>53</v>
      </c>
      <c r="AT1" t="s">
        <v>54</v>
      </c>
      <c r="AU1" t="s">
        <v>55</v>
      </c>
      <c r="AV1" t="s">
        <v>56</v>
      </c>
      <c r="AW1" t="s">
        <v>57</v>
      </c>
      <c r="AX1" t="s">
        <v>58</v>
      </c>
      <c r="AY1" t="s">
        <v>59</v>
      </c>
      <c r="AZ1" t="s">
        <v>60</v>
      </c>
      <c r="BA1" t="s">
        <v>61</v>
      </c>
      <c r="BB1" t="s">
        <v>62</v>
      </c>
      <c r="BC1" t="s">
        <v>63</v>
      </c>
      <c r="BD1" t="s">
        <v>64</v>
      </c>
      <c r="BE1" t="s">
        <v>65</v>
      </c>
      <c r="BF1" t="s">
        <v>66</v>
      </c>
      <c r="BG1" t="s">
        <v>67</v>
      </c>
      <c r="BH1" t="s">
        <v>68</v>
      </c>
      <c r="BI1" t="s">
        <v>69</v>
      </c>
      <c r="BJ1" t="s">
        <v>70</v>
      </c>
      <c r="BK1" t="s">
        <v>71</v>
      </c>
      <c r="BL1" t="s">
        <v>72</v>
      </c>
      <c r="BM1" t="s">
        <v>73</v>
      </c>
      <c r="BN1" t="s">
        <v>74</v>
      </c>
      <c r="BO1" t="s">
        <v>74</v>
      </c>
      <c r="BP1" t="s">
        <v>74</v>
      </c>
    </row>
    <row r="2" spans="1:68">
      <c r="A2" t="s">
        <v>106</v>
      </c>
      <c r="B2" s="65" t="s">
        <v>164</v>
      </c>
      <c r="C2" t="s">
        <v>91</v>
      </c>
      <c r="D2">
        <f t="shared" ref="D2:D33" si="0">L2/5</f>
        <v>51.881964111328202</v>
      </c>
      <c r="E2">
        <v>12.9704914093018</v>
      </c>
      <c r="F2" t="s">
        <v>155</v>
      </c>
      <c r="G2" t="s">
        <v>156</v>
      </c>
      <c r="H2" t="s">
        <v>157</v>
      </c>
      <c r="I2" t="s">
        <v>157</v>
      </c>
      <c r="J2" t="s">
        <v>158</v>
      </c>
      <c r="K2" t="s">
        <v>159</v>
      </c>
      <c r="L2">
        <v>259.40982055664102</v>
      </c>
      <c r="M2"/>
      <c r="N2"/>
      <c r="O2">
        <v>14.8883304595947</v>
      </c>
      <c r="P2">
        <v>11.055772781372101</v>
      </c>
      <c r="Q2">
        <v>16052</v>
      </c>
      <c r="R2">
        <v>176</v>
      </c>
      <c r="S2">
        <v>15876</v>
      </c>
      <c r="T2">
        <v>0</v>
      </c>
      <c r="U2">
        <v>0</v>
      </c>
      <c r="V2">
        <v>0</v>
      </c>
      <c r="W2">
        <v>0</v>
      </c>
      <c r="X2"/>
      <c r="Y2"/>
      <c r="Z2"/>
      <c r="AA2"/>
      <c r="AB2"/>
      <c r="AC2"/>
      <c r="AD2"/>
      <c r="AE2"/>
      <c r="AF2">
        <v>4391.11376953125</v>
      </c>
      <c r="AG2"/>
      <c r="AH2"/>
      <c r="AI2"/>
      <c r="AJ2"/>
      <c r="AK2"/>
      <c r="AL2"/>
      <c r="AM2"/>
      <c r="AN2"/>
      <c r="AO2"/>
      <c r="AP2"/>
      <c r="AQ2"/>
      <c r="AR2"/>
      <c r="AS2"/>
      <c r="AT2">
        <v>5444.0156471946002</v>
      </c>
      <c r="AU2">
        <v>3574.4129501500402</v>
      </c>
      <c r="AV2">
        <v>3594.9119580418801</v>
      </c>
      <c r="AW2"/>
      <c r="AX2"/>
      <c r="AY2"/>
      <c r="AZ2"/>
      <c r="BA2">
        <v>13.948590278625501</v>
      </c>
      <c r="BB2">
        <v>11.9932050704956</v>
      </c>
      <c r="BC2"/>
      <c r="BD2"/>
      <c r="BE2"/>
      <c r="BF2"/>
      <c r="BG2"/>
      <c r="BH2"/>
      <c r="BI2"/>
      <c r="BJ2"/>
      <c r="BK2"/>
      <c r="BL2"/>
      <c r="BM2"/>
      <c r="BN2"/>
      <c r="BO2"/>
      <c r="BP2"/>
    </row>
    <row r="3" spans="1:68">
      <c r="A3" t="s">
        <v>92</v>
      </c>
      <c r="B3" s="65" t="s">
        <v>164</v>
      </c>
      <c r="C3" t="s">
        <v>76</v>
      </c>
      <c r="D3">
        <f t="shared" si="0"/>
        <v>52.664300537109398</v>
      </c>
      <c r="E3">
        <v>13.1660757064819</v>
      </c>
      <c r="F3" t="s">
        <v>155</v>
      </c>
      <c r="G3" t="s">
        <v>156</v>
      </c>
      <c r="H3" t="s">
        <v>157</v>
      </c>
      <c r="I3" t="s">
        <v>157</v>
      </c>
      <c r="J3" t="s">
        <v>158</v>
      </c>
      <c r="K3" t="s">
        <v>159</v>
      </c>
      <c r="L3">
        <v>263.32150268554699</v>
      </c>
      <c r="M3"/>
      <c r="N3"/>
      <c r="O3">
        <v>21.447471618652301</v>
      </c>
      <c r="P3">
        <v>7.3717803955078098</v>
      </c>
      <c r="Q3">
        <v>1258</v>
      </c>
      <c r="R3">
        <v>14</v>
      </c>
      <c r="S3">
        <v>1244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>
        <v>5317.271484375</v>
      </c>
      <c r="AG3"/>
      <c r="AH3"/>
      <c r="AI3"/>
      <c r="AJ3"/>
      <c r="AK3"/>
      <c r="AL3"/>
      <c r="AM3"/>
      <c r="AN3"/>
      <c r="AO3"/>
      <c r="AP3"/>
      <c r="AQ3"/>
      <c r="AR3"/>
      <c r="AS3"/>
      <c r="AT3">
        <v>5672.1795479910697</v>
      </c>
      <c r="AU3">
        <v>3772.0665890610899</v>
      </c>
      <c r="AV3">
        <v>3793.21252024155</v>
      </c>
      <c r="AW3"/>
      <c r="AX3"/>
      <c r="AY3"/>
      <c r="AZ3"/>
      <c r="BA3">
        <v>17.035680770873999</v>
      </c>
      <c r="BB3">
        <v>9.9380512237548793</v>
      </c>
      <c r="BC3"/>
      <c r="BD3"/>
      <c r="BE3"/>
      <c r="BF3"/>
      <c r="BG3"/>
      <c r="BH3"/>
      <c r="BI3"/>
      <c r="BJ3"/>
      <c r="BK3"/>
      <c r="BL3"/>
      <c r="BM3"/>
      <c r="BN3"/>
      <c r="BO3"/>
      <c r="BP3"/>
    </row>
    <row r="4" spans="1:68">
      <c r="A4" t="s">
        <v>107</v>
      </c>
      <c r="B4" s="65" t="s">
        <v>165</v>
      </c>
      <c r="C4" t="s">
        <v>91</v>
      </c>
      <c r="D4">
        <f t="shared" si="0"/>
        <v>46.535046386718804</v>
      </c>
      <c r="E4">
        <v>11.633761405944799</v>
      </c>
      <c r="F4" t="s">
        <v>155</v>
      </c>
      <c r="G4" t="s">
        <v>156</v>
      </c>
      <c r="H4" t="s">
        <v>157</v>
      </c>
      <c r="I4" t="s">
        <v>157</v>
      </c>
      <c r="J4" t="s">
        <v>158</v>
      </c>
      <c r="K4" t="s">
        <v>159</v>
      </c>
      <c r="L4">
        <v>232.67523193359401</v>
      </c>
      <c r="M4"/>
      <c r="N4"/>
      <c r="O4">
        <v>13.325193405151399</v>
      </c>
      <c r="P4">
        <v>9.9447584152221697</v>
      </c>
      <c r="Q4">
        <v>18496</v>
      </c>
      <c r="R4">
        <v>182</v>
      </c>
      <c r="S4">
        <v>18314</v>
      </c>
      <c r="T4">
        <v>0</v>
      </c>
      <c r="U4">
        <v>0</v>
      </c>
      <c r="V4">
        <v>0</v>
      </c>
      <c r="W4">
        <v>0</v>
      </c>
      <c r="X4"/>
      <c r="Y4"/>
      <c r="Z4"/>
      <c r="AA4"/>
      <c r="AB4"/>
      <c r="AC4"/>
      <c r="AD4"/>
      <c r="AE4"/>
      <c r="AF4">
        <v>4391.11376953125</v>
      </c>
      <c r="AG4"/>
      <c r="AH4"/>
      <c r="AI4"/>
      <c r="AJ4"/>
      <c r="AK4"/>
      <c r="AL4"/>
      <c r="AM4"/>
      <c r="AN4"/>
      <c r="AO4"/>
      <c r="AP4"/>
      <c r="AQ4"/>
      <c r="AR4"/>
      <c r="AS4"/>
      <c r="AT4">
        <v>5519.03858495021</v>
      </c>
      <c r="AU4">
        <v>3666.90679724346</v>
      </c>
      <c r="AV4">
        <v>3685.1317099468902</v>
      </c>
      <c r="AW4"/>
      <c r="AX4"/>
      <c r="AY4"/>
      <c r="AZ4"/>
      <c r="BA4">
        <v>12.4964332580566</v>
      </c>
      <c r="BB4">
        <v>10.7717227935791</v>
      </c>
      <c r="BC4"/>
      <c r="BD4"/>
      <c r="BE4"/>
      <c r="BF4"/>
      <c r="BG4"/>
      <c r="BH4"/>
      <c r="BI4"/>
      <c r="BJ4"/>
      <c r="BK4"/>
      <c r="BL4"/>
      <c r="BM4"/>
      <c r="BN4"/>
      <c r="BO4"/>
      <c r="BP4"/>
    </row>
    <row r="5" spans="1:68">
      <c r="A5" t="s">
        <v>93</v>
      </c>
      <c r="B5" s="65" t="s">
        <v>165</v>
      </c>
      <c r="C5" t="s">
        <v>76</v>
      </c>
      <c r="D5">
        <f t="shared" si="0"/>
        <v>64.516357421875</v>
      </c>
      <c r="E5">
        <v>16.1290893554688</v>
      </c>
      <c r="F5" t="s">
        <v>155</v>
      </c>
      <c r="G5" t="s">
        <v>156</v>
      </c>
      <c r="H5" t="s">
        <v>157</v>
      </c>
      <c r="I5" t="s">
        <v>157</v>
      </c>
      <c r="J5" t="s">
        <v>158</v>
      </c>
      <c r="K5" t="s">
        <v>159</v>
      </c>
      <c r="L5">
        <v>322.581787109375</v>
      </c>
      <c r="M5"/>
      <c r="N5"/>
      <c r="O5">
        <v>18.201967239379901</v>
      </c>
      <c r="P5">
        <v>14.059856414794901</v>
      </c>
      <c r="Q5">
        <v>17112</v>
      </c>
      <c r="R5">
        <v>233</v>
      </c>
      <c r="S5">
        <v>16879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5317.271484375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5879.1695425663902</v>
      </c>
      <c r="AU5">
        <v>4548.7859027021104</v>
      </c>
      <c r="AV5">
        <v>4566.9006402014502</v>
      </c>
      <c r="AW5"/>
      <c r="AX5"/>
      <c r="AY5"/>
      <c r="AZ5"/>
      <c r="BA5">
        <v>17.186223983764599</v>
      </c>
      <c r="BB5">
        <v>15.072903633117701</v>
      </c>
      <c r="BC5"/>
      <c r="BD5"/>
      <c r="BE5"/>
      <c r="BF5"/>
      <c r="BG5"/>
      <c r="BH5"/>
      <c r="BI5"/>
      <c r="BJ5"/>
      <c r="BK5"/>
      <c r="BL5"/>
      <c r="BM5"/>
      <c r="BN5"/>
      <c r="BO5"/>
      <c r="BP5"/>
    </row>
    <row r="6" spans="1:68">
      <c r="A6" t="s">
        <v>108</v>
      </c>
      <c r="B6" s="65" t="s">
        <v>166</v>
      </c>
      <c r="C6" t="s">
        <v>91</v>
      </c>
      <c r="D6">
        <f t="shared" si="0"/>
        <v>86.264410400390602</v>
      </c>
      <c r="E6">
        <v>21.566102981567401</v>
      </c>
      <c r="F6" t="s">
        <v>155</v>
      </c>
      <c r="G6" t="s">
        <v>156</v>
      </c>
      <c r="H6" t="s">
        <v>157</v>
      </c>
      <c r="I6" t="s">
        <v>157</v>
      </c>
      <c r="J6" t="s">
        <v>158</v>
      </c>
      <c r="K6" t="s">
        <v>159</v>
      </c>
      <c r="L6">
        <v>431.32205200195301</v>
      </c>
      <c r="M6"/>
      <c r="N6"/>
      <c r="O6">
        <v>23.808551788330099</v>
      </c>
      <c r="P6">
        <v>19.327919006347699</v>
      </c>
      <c r="Q6">
        <v>19599</v>
      </c>
      <c r="R6">
        <v>356</v>
      </c>
      <c r="S6">
        <v>19243</v>
      </c>
      <c r="T6">
        <v>0</v>
      </c>
      <c r="U6">
        <v>0</v>
      </c>
      <c r="V6">
        <v>0</v>
      </c>
      <c r="W6">
        <v>0</v>
      </c>
      <c r="X6"/>
      <c r="Y6"/>
      <c r="Z6"/>
      <c r="AA6"/>
      <c r="AB6"/>
      <c r="AC6"/>
      <c r="AD6"/>
      <c r="AE6"/>
      <c r="AF6">
        <v>4391.11376953125</v>
      </c>
      <c r="AG6"/>
      <c r="AH6"/>
      <c r="AI6"/>
      <c r="AJ6"/>
      <c r="AK6"/>
      <c r="AL6"/>
      <c r="AM6"/>
      <c r="AN6"/>
      <c r="AO6"/>
      <c r="AP6"/>
      <c r="AQ6"/>
      <c r="AR6"/>
      <c r="AS6"/>
      <c r="AT6">
        <v>5513.6168212890598</v>
      </c>
      <c r="AU6">
        <v>3669.3550087612998</v>
      </c>
      <c r="AV6">
        <v>3702.8545345156599</v>
      </c>
      <c r="AW6"/>
      <c r="AX6"/>
      <c r="AY6"/>
      <c r="AZ6"/>
      <c r="BA6">
        <v>22.709674835205099</v>
      </c>
      <c r="BB6">
        <v>20.423639297485401</v>
      </c>
      <c r="BC6"/>
      <c r="BD6"/>
      <c r="BE6"/>
      <c r="BF6"/>
      <c r="BG6"/>
      <c r="BH6"/>
      <c r="BI6"/>
      <c r="BJ6"/>
      <c r="BK6"/>
      <c r="BL6"/>
      <c r="BM6"/>
      <c r="BN6"/>
      <c r="BO6"/>
      <c r="BP6"/>
    </row>
    <row r="7" spans="1:68">
      <c r="A7" t="s">
        <v>94</v>
      </c>
      <c r="B7" s="65" t="s">
        <v>166</v>
      </c>
      <c r="C7" t="s">
        <v>76</v>
      </c>
      <c r="D7">
        <f t="shared" si="0"/>
        <v>126.90662841796879</v>
      </c>
      <c r="E7">
        <v>31.726657867431602</v>
      </c>
      <c r="F7" t="s">
        <v>155</v>
      </c>
      <c r="G7" t="s">
        <v>156</v>
      </c>
      <c r="H7" t="s">
        <v>157</v>
      </c>
      <c r="I7" t="s">
        <v>157</v>
      </c>
      <c r="J7" t="s">
        <v>158</v>
      </c>
      <c r="K7" t="s">
        <v>159</v>
      </c>
      <c r="L7">
        <v>634.53314208984398</v>
      </c>
      <c r="M7"/>
      <c r="N7"/>
      <c r="O7">
        <v>34.6488227844238</v>
      </c>
      <c r="P7">
        <v>28.811733245849599</v>
      </c>
      <c r="Q7">
        <v>17063</v>
      </c>
      <c r="R7">
        <v>454</v>
      </c>
      <c r="S7">
        <v>16609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5317.271484375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5870.7047404150599</v>
      </c>
      <c r="AU7">
        <v>4537.8622011015505</v>
      </c>
      <c r="AV7">
        <v>4573.3255142849603</v>
      </c>
      <c r="AW7"/>
      <c r="AX7"/>
      <c r="AY7"/>
      <c r="AZ7"/>
      <c r="BA7">
        <v>33.216651916503899</v>
      </c>
      <c r="BB7">
        <v>30.238550186157202</v>
      </c>
      <c r="BC7"/>
      <c r="BD7"/>
      <c r="BE7"/>
      <c r="BF7"/>
      <c r="BG7"/>
      <c r="BH7"/>
      <c r="BI7"/>
      <c r="BJ7"/>
      <c r="BK7"/>
      <c r="BL7"/>
      <c r="BM7"/>
      <c r="BN7"/>
      <c r="BO7"/>
      <c r="BP7"/>
    </row>
    <row r="8" spans="1:68">
      <c r="A8" t="s">
        <v>109</v>
      </c>
      <c r="B8" s="65" t="s">
        <v>167</v>
      </c>
      <c r="C8" t="s">
        <v>91</v>
      </c>
      <c r="D8">
        <f t="shared" si="0"/>
        <v>83.858300781249994</v>
      </c>
      <c r="E8">
        <v>20.964574813842798</v>
      </c>
      <c r="F8" t="s">
        <v>155</v>
      </c>
      <c r="G8" t="s">
        <v>156</v>
      </c>
      <c r="H8" t="s">
        <v>157</v>
      </c>
      <c r="I8" t="s">
        <v>157</v>
      </c>
      <c r="J8" t="s">
        <v>158</v>
      </c>
      <c r="K8" t="s">
        <v>159</v>
      </c>
      <c r="L8">
        <v>419.29150390625</v>
      </c>
      <c r="M8"/>
      <c r="N8"/>
      <c r="O8">
        <v>23.375848770141602</v>
      </c>
      <c r="P8">
        <v>18.558235168456999</v>
      </c>
      <c r="Q8">
        <v>16476</v>
      </c>
      <c r="R8">
        <v>291</v>
      </c>
      <c r="S8">
        <v>16185</v>
      </c>
      <c r="T8">
        <v>0</v>
      </c>
      <c r="U8">
        <v>0</v>
      </c>
      <c r="V8">
        <v>0</v>
      </c>
      <c r="W8">
        <v>0</v>
      </c>
      <c r="X8"/>
      <c r="Y8"/>
      <c r="Z8"/>
      <c r="AA8"/>
      <c r="AB8"/>
      <c r="AC8"/>
      <c r="AD8"/>
      <c r="AE8"/>
      <c r="AF8">
        <v>4391.11376953125</v>
      </c>
      <c r="AG8"/>
      <c r="AH8"/>
      <c r="AI8"/>
      <c r="AJ8"/>
      <c r="AK8"/>
      <c r="AL8"/>
      <c r="AM8"/>
      <c r="AN8"/>
      <c r="AO8"/>
      <c r="AP8"/>
      <c r="AQ8"/>
      <c r="AR8"/>
      <c r="AS8"/>
      <c r="AT8">
        <v>5523.6163753758601</v>
      </c>
      <c r="AU8">
        <v>3685.6924378403</v>
      </c>
      <c r="AV8">
        <v>3718.1539494828698</v>
      </c>
      <c r="AW8"/>
      <c r="AX8"/>
      <c r="AY8"/>
      <c r="AZ8"/>
      <c r="BA8">
        <v>22.194198608398398</v>
      </c>
      <c r="BB8">
        <v>19.736234664916999</v>
      </c>
      <c r="BC8"/>
      <c r="BD8"/>
      <c r="BE8"/>
      <c r="BF8"/>
      <c r="BG8"/>
      <c r="BH8"/>
      <c r="BI8"/>
      <c r="BJ8"/>
      <c r="BK8"/>
      <c r="BL8"/>
      <c r="BM8"/>
      <c r="BN8"/>
      <c r="BO8"/>
      <c r="BP8"/>
    </row>
    <row r="9" spans="1:68">
      <c r="A9" t="s">
        <v>95</v>
      </c>
      <c r="B9" s="65" t="s">
        <v>167</v>
      </c>
      <c r="C9" t="s">
        <v>76</v>
      </c>
      <c r="D9">
        <f t="shared" si="0"/>
        <v>173.40849609374999</v>
      </c>
      <c r="E9">
        <v>43.352123260497997</v>
      </c>
      <c r="F9" t="s">
        <v>155</v>
      </c>
      <c r="G9" t="s">
        <v>156</v>
      </c>
      <c r="H9" t="s">
        <v>157</v>
      </c>
      <c r="I9" t="s">
        <v>157</v>
      </c>
      <c r="J9" t="s">
        <v>158</v>
      </c>
      <c r="K9" t="s">
        <v>159</v>
      </c>
      <c r="L9">
        <v>867.04248046875</v>
      </c>
      <c r="M9"/>
      <c r="N9"/>
      <c r="O9">
        <v>47.373680114746101</v>
      </c>
      <c r="P9">
        <v>39.344268798828097</v>
      </c>
      <c r="Q9">
        <v>12383</v>
      </c>
      <c r="R9">
        <v>448</v>
      </c>
      <c r="S9">
        <v>11935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5655.19384765625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6437.9947629656099</v>
      </c>
      <c r="AU9">
        <v>4999.7302806277303</v>
      </c>
      <c r="AV9">
        <v>5051.7647220464096</v>
      </c>
      <c r="AW9"/>
      <c r="AX9"/>
      <c r="AY9"/>
      <c r="AZ9"/>
      <c r="BA9">
        <v>45.4022216796875</v>
      </c>
      <c r="BB9">
        <v>41.305591583252003</v>
      </c>
      <c r="BC9"/>
      <c r="BD9"/>
      <c r="BE9"/>
      <c r="BF9"/>
      <c r="BG9"/>
      <c r="BH9"/>
      <c r="BI9"/>
      <c r="BJ9"/>
      <c r="BK9"/>
      <c r="BL9"/>
      <c r="BM9"/>
      <c r="BN9"/>
      <c r="BO9"/>
      <c r="BP9"/>
    </row>
    <row r="10" spans="1:68">
      <c r="A10" t="s">
        <v>110</v>
      </c>
      <c r="B10" s="65" t="s">
        <v>168</v>
      </c>
      <c r="C10" t="s">
        <v>91</v>
      </c>
      <c r="D10">
        <f t="shared" si="0"/>
        <v>55.764520263671798</v>
      </c>
      <c r="E10">
        <v>13.941130638122599</v>
      </c>
      <c r="F10" t="s">
        <v>155</v>
      </c>
      <c r="G10" t="s">
        <v>156</v>
      </c>
      <c r="H10" t="s">
        <v>157</v>
      </c>
      <c r="I10" t="s">
        <v>157</v>
      </c>
      <c r="J10" t="s">
        <v>158</v>
      </c>
      <c r="K10" t="s">
        <v>159</v>
      </c>
      <c r="L10">
        <v>278.82260131835898</v>
      </c>
      <c r="M10"/>
      <c r="N10"/>
      <c r="O10">
        <v>15.879729270935099</v>
      </c>
      <c r="P10">
        <v>12.0057220458984</v>
      </c>
      <c r="Q10">
        <v>16893</v>
      </c>
      <c r="R10">
        <v>199</v>
      </c>
      <c r="S10">
        <v>16694</v>
      </c>
      <c r="T10">
        <v>0</v>
      </c>
      <c r="U10">
        <v>0</v>
      </c>
      <c r="V10">
        <v>0</v>
      </c>
      <c r="W10">
        <v>0</v>
      </c>
      <c r="X10"/>
      <c r="Y10"/>
      <c r="Z10"/>
      <c r="AA10"/>
      <c r="AB10"/>
      <c r="AC10"/>
      <c r="AD10"/>
      <c r="AE10"/>
      <c r="AF10">
        <v>4391.11376953125</v>
      </c>
      <c r="AG10"/>
      <c r="AH10"/>
      <c r="AI10"/>
      <c r="AJ10"/>
      <c r="AK10"/>
      <c r="AL10"/>
      <c r="AM10"/>
      <c r="AN10"/>
      <c r="AO10"/>
      <c r="AP10"/>
      <c r="AQ10"/>
      <c r="AR10"/>
      <c r="AS10"/>
      <c r="AT10">
        <v>5517.1593269079804</v>
      </c>
      <c r="AU10">
        <v>3683.9866616649101</v>
      </c>
      <c r="AV10">
        <v>3705.58148557916</v>
      </c>
      <c r="AW10"/>
      <c r="AX10"/>
      <c r="AY10"/>
      <c r="AZ10"/>
      <c r="BA10">
        <v>14.929813385009799</v>
      </c>
      <c r="BB10">
        <v>12.9532794952393</v>
      </c>
      <c r="BC10"/>
      <c r="BD10"/>
      <c r="BE10"/>
      <c r="BF10"/>
      <c r="BG10"/>
      <c r="BH10"/>
      <c r="BI10"/>
      <c r="BJ10"/>
      <c r="BK10"/>
      <c r="BL10"/>
      <c r="BM10"/>
      <c r="BN10"/>
      <c r="BO10"/>
      <c r="BP10"/>
    </row>
    <row r="11" spans="1:68">
      <c r="A11" t="s">
        <v>96</v>
      </c>
      <c r="B11" s="65" t="s">
        <v>168</v>
      </c>
      <c r="C11" t="s">
        <v>76</v>
      </c>
      <c r="D11">
        <f t="shared" si="0"/>
        <v>61.181225585937604</v>
      </c>
      <c r="E11">
        <v>15.295306205749499</v>
      </c>
      <c r="F11" t="s">
        <v>155</v>
      </c>
      <c r="G11" t="s">
        <v>156</v>
      </c>
      <c r="H11" t="s">
        <v>157</v>
      </c>
      <c r="I11" t="s">
        <v>157</v>
      </c>
      <c r="J11" t="s">
        <v>158</v>
      </c>
      <c r="K11" t="s">
        <v>159</v>
      </c>
      <c r="L11">
        <v>305.90612792968801</v>
      </c>
      <c r="M11"/>
      <c r="N11"/>
      <c r="O11">
        <v>17.318229675293001</v>
      </c>
      <c r="P11">
        <v>13.275856018066399</v>
      </c>
      <c r="Q11">
        <v>17032</v>
      </c>
      <c r="R11">
        <v>220</v>
      </c>
      <c r="S11">
        <v>16812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5317.271484375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5908.7221990411899</v>
      </c>
      <c r="AU11">
        <v>4471.6897963769597</v>
      </c>
      <c r="AV11">
        <v>4490.2517461530297</v>
      </c>
      <c r="AW11"/>
      <c r="AX11"/>
      <c r="AY11"/>
      <c r="AZ11"/>
      <c r="BA11">
        <v>16.3269748687744</v>
      </c>
      <c r="BB11">
        <v>14.2645416259766</v>
      </c>
      <c r="BC11"/>
      <c r="BD11"/>
      <c r="BE11"/>
      <c r="BF11"/>
      <c r="BG11"/>
      <c r="BH11"/>
      <c r="BI11"/>
      <c r="BJ11"/>
      <c r="BK11"/>
      <c r="BL11"/>
      <c r="BM11"/>
      <c r="BN11"/>
      <c r="BO11"/>
      <c r="BP11"/>
    </row>
    <row r="12" spans="1:68">
      <c r="A12" t="s">
        <v>111</v>
      </c>
      <c r="B12" s="65" t="s">
        <v>169</v>
      </c>
      <c r="C12" t="s">
        <v>91</v>
      </c>
      <c r="D12">
        <f t="shared" si="0"/>
        <v>58.101171874999999</v>
      </c>
      <c r="E12">
        <v>14.525292396545399</v>
      </c>
      <c r="F12" t="s">
        <v>155</v>
      </c>
      <c r="G12" t="s">
        <v>156</v>
      </c>
      <c r="H12" t="s">
        <v>157</v>
      </c>
      <c r="I12" t="s">
        <v>157</v>
      </c>
      <c r="J12" t="s">
        <v>158</v>
      </c>
      <c r="K12" t="s">
        <v>159</v>
      </c>
      <c r="L12">
        <v>290.505859375</v>
      </c>
      <c r="M12"/>
      <c r="N12"/>
      <c r="O12">
        <v>16.40403175354</v>
      </c>
      <c r="P12">
        <v>12.649548530578601</v>
      </c>
      <c r="Q12">
        <v>18744</v>
      </c>
      <c r="R12">
        <v>230</v>
      </c>
      <c r="S12">
        <v>18514</v>
      </c>
      <c r="T12">
        <v>0</v>
      </c>
      <c r="U12">
        <v>0</v>
      </c>
      <c r="V12">
        <v>0</v>
      </c>
      <c r="W12">
        <v>0</v>
      </c>
      <c r="X12"/>
      <c r="Y12"/>
      <c r="Z12"/>
      <c r="AA12"/>
      <c r="AB12"/>
      <c r="AC12"/>
      <c r="AD12"/>
      <c r="AE12"/>
      <c r="AF12">
        <v>4391.11376953125</v>
      </c>
      <c r="AG12"/>
      <c r="AH12"/>
      <c r="AI12"/>
      <c r="AJ12"/>
      <c r="AK12"/>
      <c r="AL12"/>
      <c r="AM12"/>
      <c r="AN12"/>
      <c r="AO12"/>
      <c r="AP12"/>
      <c r="AQ12"/>
      <c r="AR12"/>
      <c r="AS12"/>
      <c r="AT12">
        <v>5507.7410198709204</v>
      </c>
      <c r="AU12">
        <v>3683.6852425893298</v>
      </c>
      <c r="AV12">
        <v>3706.06748910954</v>
      </c>
      <c r="AW12"/>
      <c r="AX12"/>
      <c r="AY12"/>
      <c r="AZ12"/>
      <c r="BA12">
        <v>15.483457565307599</v>
      </c>
      <c r="BB12">
        <v>13.5679063796997</v>
      </c>
      <c r="BC12"/>
      <c r="BD12"/>
      <c r="BE12"/>
      <c r="BF12"/>
      <c r="BG12"/>
      <c r="BH12"/>
      <c r="BI12"/>
      <c r="BJ12"/>
      <c r="BK12"/>
      <c r="BL12"/>
      <c r="BM12"/>
      <c r="BN12"/>
      <c r="BO12"/>
      <c r="BP12"/>
    </row>
    <row r="13" spans="1:68">
      <c r="A13" t="s">
        <v>97</v>
      </c>
      <c r="B13" s="65" t="s">
        <v>169</v>
      </c>
      <c r="C13" t="s">
        <v>76</v>
      </c>
      <c r="D13">
        <f t="shared" si="0"/>
        <v>68.534887695312605</v>
      </c>
      <c r="E13">
        <v>17.133722305297901</v>
      </c>
      <c r="F13" t="s">
        <v>155</v>
      </c>
      <c r="G13" t="s">
        <v>156</v>
      </c>
      <c r="H13" t="s">
        <v>157</v>
      </c>
      <c r="I13" t="s">
        <v>157</v>
      </c>
      <c r="J13" t="s">
        <v>158</v>
      </c>
      <c r="K13" t="s">
        <v>159</v>
      </c>
      <c r="L13">
        <v>342.67443847656301</v>
      </c>
      <c r="M13"/>
      <c r="N13"/>
      <c r="O13">
        <v>19.321783065795898</v>
      </c>
      <c r="P13">
        <v>14.9497222900391</v>
      </c>
      <c r="Q13">
        <v>16323</v>
      </c>
      <c r="R13">
        <v>236</v>
      </c>
      <c r="S13">
        <v>16087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5317.271484375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5823.4337840969301</v>
      </c>
      <c r="AU13">
        <v>4563.3736933384898</v>
      </c>
      <c r="AV13">
        <v>4581.5918016162896</v>
      </c>
      <c r="AW13"/>
      <c r="AX13"/>
      <c r="AY13"/>
      <c r="AZ13"/>
      <c r="BA13">
        <v>18.249570846557599</v>
      </c>
      <c r="BB13">
        <v>16.0189304351807</v>
      </c>
      <c r="BC13"/>
      <c r="BD13"/>
      <c r="BE13"/>
      <c r="BF13"/>
      <c r="BG13"/>
      <c r="BH13"/>
      <c r="BI13"/>
      <c r="BJ13"/>
      <c r="BK13"/>
      <c r="BL13"/>
      <c r="BM13"/>
      <c r="BN13"/>
      <c r="BO13"/>
      <c r="BP13"/>
    </row>
    <row r="14" spans="1:68">
      <c r="A14" t="s">
        <v>112</v>
      </c>
      <c r="B14" s="65" t="s">
        <v>170</v>
      </c>
      <c r="C14" t="s">
        <v>91</v>
      </c>
      <c r="D14">
        <f t="shared" si="0"/>
        <v>53.999243164062605</v>
      </c>
      <c r="E14">
        <v>13.4998111724854</v>
      </c>
      <c r="F14" t="s">
        <v>155</v>
      </c>
      <c r="G14" t="s">
        <v>156</v>
      </c>
      <c r="H14" t="s">
        <v>157</v>
      </c>
      <c r="I14" t="s">
        <v>157</v>
      </c>
      <c r="J14" t="s">
        <v>158</v>
      </c>
      <c r="K14" t="s">
        <v>159</v>
      </c>
      <c r="L14">
        <v>269.99621582031301</v>
      </c>
      <c r="M14"/>
      <c r="N14"/>
      <c r="O14">
        <v>15.3015489578247</v>
      </c>
      <c r="P14">
        <v>11.7008266448975</v>
      </c>
      <c r="Q14">
        <v>18932</v>
      </c>
      <c r="R14">
        <v>216</v>
      </c>
      <c r="S14">
        <v>18716</v>
      </c>
      <c r="T14">
        <v>0</v>
      </c>
      <c r="U14">
        <v>0</v>
      </c>
      <c r="V14">
        <v>0</v>
      </c>
      <c r="W14">
        <v>0</v>
      </c>
      <c r="X14"/>
      <c r="Y14"/>
      <c r="Z14"/>
      <c r="AA14"/>
      <c r="AB14"/>
      <c r="AC14"/>
      <c r="AD14"/>
      <c r="AE14"/>
      <c r="AF14">
        <v>4391.11376953125</v>
      </c>
      <c r="AG14"/>
      <c r="AH14"/>
      <c r="AI14"/>
      <c r="AJ14"/>
      <c r="AK14"/>
      <c r="AL14"/>
      <c r="AM14"/>
      <c r="AN14"/>
      <c r="AO14"/>
      <c r="AP14"/>
      <c r="AQ14"/>
      <c r="AR14"/>
      <c r="AS14"/>
      <c r="AT14">
        <v>5447.4508621780997</v>
      </c>
      <c r="AU14">
        <v>3640.4979659078699</v>
      </c>
      <c r="AV14">
        <v>3661.1139507797502</v>
      </c>
      <c r="AW14"/>
      <c r="AX14"/>
      <c r="AY14"/>
      <c r="AZ14"/>
      <c r="BA14">
        <v>14.4187202453613</v>
      </c>
      <c r="BB14">
        <v>12.581618309021</v>
      </c>
      <c r="BC14"/>
      <c r="BD14"/>
      <c r="BE14"/>
      <c r="BF14"/>
      <c r="BG14"/>
      <c r="BH14"/>
      <c r="BI14"/>
      <c r="BJ14"/>
      <c r="BK14"/>
      <c r="BL14"/>
      <c r="BM14"/>
      <c r="BN14"/>
      <c r="BO14"/>
      <c r="BP14"/>
    </row>
    <row r="15" spans="1:68">
      <c r="A15" t="s">
        <v>98</v>
      </c>
      <c r="B15" s="65" t="s">
        <v>170</v>
      </c>
      <c r="C15" t="s">
        <v>76</v>
      </c>
      <c r="D15">
        <f t="shared" si="0"/>
        <v>71.938110351562599</v>
      </c>
      <c r="E15">
        <v>17.9845275878906</v>
      </c>
      <c r="F15" t="s">
        <v>155</v>
      </c>
      <c r="G15" t="s">
        <v>156</v>
      </c>
      <c r="H15" t="s">
        <v>157</v>
      </c>
      <c r="I15" t="s">
        <v>157</v>
      </c>
      <c r="J15" t="s">
        <v>158</v>
      </c>
      <c r="K15" t="s">
        <v>159</v>
      </c>
      <c r="L15">
        <v>359.69055175781301</v>
      </c>
      <c r="M15"/>
      <c r="N15"/>
      <c r="O15">
        <v>20.151914596557599</v>
      </c>
      <c r="P15">
        <v>15.8211259841919</v>
      </c>
      <c r="Q15">
        <v>17468</v>
      </c>
      <c r="R15">
        <v>265</v>
      </c>
      <c r="S15">
        <v>17203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5317.271484375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5883.6877874410402</v>
      </c>
      <c r="AU15">
        <v>4497.6700509631301</v>
      </c>
      <c r="AV15">
        <v>4518.6967683988096</v>
      </c>
      <c r="AW15"/>
      <c r="AX15"/>
      <c r="AY15"/>
      <c r="AZ15"/>
      <c r="BA15">
        <v>19.089838027954102</v>
      </c>
      <c r="BB15">
        <v>16.880254745483398</v>
      </c>
      <c r="BC15"/>
      <c r="BD15"/>
      <c r="BE15"/>
      <c r="BF15"/>
      <c r="BG15"/>
      <c r="BH15"/>
      <c r="BI15"/>
      <c r="BJ15"/>
      <c r="BK15"/>
      <c r="BL15"/>
      <c r="BM15"/>
      <c r="BN15"/>
      <c r="BO15"/>
      <c r="BP15"/>
    </row>
    <row r="16" spans="1:68">
      <c r="A16" t="s">
        <v>113</v>
      </c>
      <c r="B16" s="65" t="s">
        <v>171</v>
      </c>
      <c r="C16" t="s">
        <v>91</v>
      </c>
      <c r="D16">
        <f t="shared" si="0"/>
        <v>58.513519287109396</v>
      </c>
      <c r="E16">
        <v>14.628379821777299</v>
      </c>
      <c r="F16" t="s">
        <v>155</v>
      </c>
      <c r="G16" t="s">
        <v>156</v>
      </c>
      <c r="H16" t="s">
        <v>157</v>
      </c>
      <c r="I16" t="s">
        <v>157</v>
      </c>
      <c r="J16" t="s">
        <v>158</v>
      </c>
      <c r="K16" t="s">
        <v>159</v>
      </c>
      <c r="L16">
        <v>292.56759643554699</v>
      </c>
      <c r="M16"/>
      <c r="N16"/>
      <c r="O16">
        <v>16.594581604003899</v>
      </c>
      <c r="P16">
        <v>12.665458679199199</v>
      </c>
      <c r="Q16">
        <v>17237</v>
      </c>
      <c r="R16">
        <v>213</v>
      </c>
      <c r="S16">
        <v>17024</v>
      </c>
      <c r="T16">
        <v>0</v>
      </c>
      <c r="U16">
        <v>0</v>
      </c>
      <c r="V16">
        <v>0</v>
      </c>
      <c r="W16">
        <v>0</v>
      </c>
      <c r="X16"/>
      <c r="Y16"/>
      <c r="Z16"/>
      <c r="AA16"/>
      <c r="AB16"/>
      <c r="AC16"/>
      <c r="AD16"/>
      <c r="AE16"/>
      <c r="AF16">
        <v>4391.11376953125</v>
      </c>
      <c r="AG16"/>
      <c r="AH16"/>
      <c r="AI16"/>
      <c r="AJ16"/>
      <c r="AK16"/>
      <c r="AL16"/>
      <c r="AM16"/>
      <c r="AN16"/>
      <c r="AO16"/>
      <c r="AP16"/>
      <c r="AQ16"/>
      <c r="AR16"/>
      <c r="AS16"/>
      <c r="AT16">
        <v>5362.5017078381798</v>
      </c>
      <c r="AU16">
        <v>3596.6365121540298</v>
      </c>
      <c r="AV16">
        <v>3618.4575533259699</v>
      </c>
      <c r="AW16"/>
      <c r="AX16"/>
      <c r="AY16"/>
      <c r="AZ16"/>
      <c r="BA16">
        <v>15.6311340332031</v>
      </c>
      <c r="BB16">
        <v>13.6264791488647</v>
      </c>
      <c r="BC16"/>
      <c r="BD16"/>
      <c r="BE16"/>
      <c r="BF16"/>
      <c r="BG16"/>
      <c r="BH16"/>
      <c r="BI16"/>
      <c r="BJ16"/>
      <c r="BK16"/>
      <c r="BL16"/>
      <c r="BM16"/>
      <c r="BN16"/>
      <c r="BO16"/>
      <c r="BP16"/>
    </row>
    <row r="17" spans="1:68">
      <c r="A17" t="s">
        <v>99</v>
      </c>
      <c r="B17" s="65" t="s">
        <v>171</v>
      </c>
      <c r="C17" t="s">
        <v>76</v>
      </c>
      <c r="D17">
        <f t="shared" si="0"/>
        <v>75.165808105468798</v>
      </c>
      <c r="E17">
        <v>18.7914524078369</v>
      </c>
      <c r="F17" t="s">
        <v>155</v>
      </c>
      <c r="G17" t="s">
        <v>156</v>
      </c>
      <c r="H17" t="s">
        <v>157</v>
      </c>
      <c r="I17" t="s">
        <v>157</v>
      </c>
      <c r="J17" t="s">
        <v>158</v>
      </c>
      <c r="K17" t="s">
        <v>159</v>
      </c>
      <c r="L17">
        <v>375.82904052734398</v>
      </c>
      <c r="M17"/>
      <c r="N17"/>
      <c r="O17">
        <v>20.9675693511963</v>
      </c>
      <c r="P17">
        <v>16.619356155395501</v>
      </c>
      <c r="Q17">
        <v>18112</v>
      </c>
      <c r="R17">
        <v>287</v>
      </c>
      <c r="S17">
        <v>17825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5317.271484375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5723.16597309179</v>
      </c>
      <c r="AU17">
        <v>4472.3362903979096</v>
      </c>
      <c r="AV17">
        <v>4492.1567474945095</v>
      </c>
      <c r="AW17"/>
      <c r="AX17"/>
      <c r="AY17"/>
      <c r="AZ17"/>
      <c r="BA17">
        <v>19.9012126922607</v>
      </c>
      <c r="BB17">
        <v>17.6827392578125</v>
      </c>
      <c r="BC17"/>
      <c r="BD17"/>
      <c r="BE17"/>
      <c r="BF17"/>
      <c r="BG17"/>
      <c r="BH17"/>
      <c r="BI17"/>
      <c r="BJ17"/>
      <c r="BK17"/>
      <c r="BL17"/>
      <c r="BM17"/>
      <c r="BN17"/>
      <c r="BO17"/>
      <c r="BP17"/>
    </row>
    <row r="18" spans="1:68">
      <c r="A18" t="s">
        <v>114</v>
      </c>
      <c r="B18" s="65" t="s">
        <v>172</v>
      </c>
      <c r="C18" t="s">
        <v>91</v>
      </c>
      <c r="D18">
        <f t="shared" si="0"/>
        <v>61.290777587890602</v>
      </c>
      <c r="E18">
        <v>15.3226938247681</v>
      </c>
      <c r="F18" t="s">
        <v>155</v>
      </c>
      <c r="G18" t="s">
        <v>156</v>
      </c>
      <c r="H18" t="s">
        <v>157</v>
      </c>
      <c r="I18" t="s">
        <v>157</v>
      </c>
      <c r="J18" t="s">
        <v>158</v>
      </c>
      <c r="K18" t="s">
        <v>159</v>
      </c>
      <c r="L18">
        <v>306.45388793945301</v>
      </c>
      <c r="M18"/>
      <c r="N18"/>
      <c r="O18">
        <v>17.313341140747099</v>
      </c>
      <c r="P18">
        <v>13.3354091644287</v>
      </c>
      <c r="Q18">
        <v>17620</v>
      </c>
      <c r="R18">
        <v>228</v>
      </c>
      <c r="S18">
        <v>17392</v>
      </c>
      <c r="T18">
        <v>0</v>
      </c>
      <c r="U18">
        <v>0</v>
      </c>
      <c r="V18">
        <v>0</v>
      </c>
      <c r="W18">
        <v>0</v>
      </c>
      <c r="X18"/>
      <c r="Y18"/>
      <c r="Z18"/>
      <c r="AA18"/>
      <c r="AB18"/>
      <c r="AC18"/>
      <c r="AD18"/>
      <c r="AE18"/>
      <c r="AF18">
        <v>4391.11376953125</v>
      </c>
      <c r="AG18"/>
      <c r="AH18"/>
      <c r="AI18"/>
      <c r="AJ18"/>
      <c r="AK18"/>
      <c r="AL18"/>
      <c r="AM18"/>
      <c r="AN18"/>
      <c r="AO18"/>
      <c r="AP18"/>
      <c r="AQ18"/>
      <c r="AR18"/>
      <c r="AS18"/>
      <c r="AT18">
        <v>5453.4607725980004</v>
      </c>
      <c r="AU18">
        <v>3650.5808216786299</v>
      </c>
      <c r="AV18">
        <v>3673.9098017472802</v>
      </c>
      <c r="AW18"/>
      <c r="AX18"/>
      <c r="AY18"/>
      <c r="AZ18"/>
      <c r="BA18">
        <v>16.3379096984863</v>
      </c>
      <c r="BB18">
        <v>14.3083543777466</v>
      </c>
      <c r="BC18"/>
      <c r="BD18"/>
      <c r="BE18"/>
      <c r="BF18"/>
      <c r="BG18"/>
      <c r="BH18"/>
      <c r="BI18"/>
      <c r="BJ18"/>
      <c r="BK18"/>
      <c r="BL18"/>
      <c r="BM18"/>
      <c r="BN18"/>
      <c r="BO18"/>
      <c r="BP18"/>
    </row>
    <row r="19" spans="1:68">
      <c r="A19" t="s">
        <v>100</v>
      </c>
      <c r="B19" s="65" t="s">
        <v>172</v>
      </c>
      <c r="C19" t="s">
        <v>76</v>
      </c>
      <c r="D19">
        <f t="shared" si="0"/>
        <v>81.173266601562602</v>
      </c>
      <c r="E19">
        <v>20.2933158874512</v>
      </c>
      <c r="F19" t="s">
        <v>155</v>
      </c>
      <c r="G19" t="s">
        <v>156</v>
      </c>
      <c r="H19" t="s">
        <v>157</v>
      </c>
      <c r="I19" t="s">
        <v>157</v>
      </c>
      <c r="J19" t="s">
        <v>158</v>
      </c>
      <c r="K19" t="s">
        <v>159</v>
      </c>
      <c r="L19">
        <v>405.86633300781301</v>
      </c>
      <c r="M19"/>
      <c r="N19"/>
      <c r="O19">
        <v>22.603582382202099</v>
      </c>
      <c r="P19">
        <v>17.987573623657202</v>
      </c>
      <c r="Q19">
        <v>17367</v>
      </c>
      <c r="R19">
        <v>297</v>
      </c>
      <c r="S19">
        <v>17070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5317.271484375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5779.1086088752099</v>
      </c>
      <c r="AU19">
        <v>4504.7575600354203</v>
      </c>
      <c r="AV19">
        <v>4526.55074604941</v>
      </c>
      <c r="AW19"/>
      <c r="AX19"/>
      <c r="AY19"/>
      <c r="AZ19"/>
      <c r="BA19">
        <v>21.4714546203613</v>
      </c>
      <c r="BB19">
        <v>19.1163520812988</v>
      </c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</row>
    <row r="20" spans="1:68">
      <c r="A20" t="s">
        <v>115</v>
      </c>
      <c r="B20" s="65" t="s">
        <v>173</v>
      </c>
      <c r="C20" t="s">
        <v>91</v>
      </c>
      <c r="D20">
        <f t="shared" si="0"/>
        <v>53.807458496093794</v>
      </c>
      <c r="E20">
        <v>13.4518642425537</v>
      </c>
      <c r="F20" t="s">
        <v>155</v>
      </c>
      <c r="G20" t="s">
        <v>156</v>
      </c>
      <c r="H20" t="s">
        <v>157</v>
      </c>
      <c r="I20" t="s">
        <v>157</v>
      </c>
      <c r="J20" t="s">
        <v>158</v>
      </c>
      <c r="K20" t="s">
        <v>159</v>
      </c>
      <c r="L20">
        <v>269.03729248046898</v>
      </c>
      <c r="M20"/>
      <c r="N20"/>
      <c r="O20">
        <v>15.3463430404663</v>
      </c>
      <c r="P20">
        <v>11.560431480407701</v>
      </c>
      <c r="Q20">
        <v>17064</v>
      </c>
      <c r="R20">
        <v>194</v>
      </c>
      <c r="S20">
        <v>16870</v>
      </c>
      <c r="T20">
        <v>0</v>
      </c>
      <c r="U20">
        <v>0</v>
      </c>
      <c r="V20">
        <v>0</v>
      </c>
      <c r="W20">
        <v>0</v>
      </c>
      <c r="X20"/>
      <c r="Y20"/>
      <c r="Z20"/>
      <c r="AA20"/>
      <c r="AB20"/>
      <c r="AC20"/>
      <c r="AD20"/>
      <c r="AE20"/>
      <c r="AF20">
        <v>4391.11376953125</v>
      </c>
      <c r="AG20"/>
      <c r="AH20"/>
      <c r="AI20"/>
      <c r="AJ20"/>
      <c r="AK20"/>
      <c r="AL20"/>
      <c r="AM20"/>
      <c r="AN20"/>
      <c r="AO20"/>
      <c r="AP20"/>
      <c r="AQ20"/>
      <c r="AR20"/>
      <c r="AS20"/>
      <c r="AT20">
        <v>5451.9346634383101</v>
      </c>
      <c r="AU20">
        <v>3679.1234886725701</v>
      </c>
      <c r="AV20">
        <v>3699.2785149210699</v>
      </c>
      <c r="AW20"/>
      <c r="AX20"/>
      <c r="AY20"/>
      <c r="AZ20"/>
      <c r="BA20">
        <v>14.418053627014199</v>
      </c>
      <c r="BB20">
        <v>12.486467361450201</v>
      </c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</row>
    <row r="21" spans="1:68">
      <c r="A21" t="s">
        <v>101</v>
      </c>
      <c r="B21" s="65" t="s">
        <v>173</v>
      </c>
      <c r="C21" t="s">
        <v>76</v>
      </c>
      <c r="D21">
        <f t="shared" si="0"/>
        <v>76.588208007812597</v>
      </c>
      <c r="E21">
        <v>19.147052764892599</v>
      </c>
      <c r="F21" t="s">
        <v>155</v>
      </c>
      <c r="G21" t="s">
        <v>156</v>
      </c>
      <c r="H21" t="s">
        <v>157</v>
      </c>
      <c r="I21" t="s">
        <v>157</v>
      </c>
      <c r="J21" t="s">
        <v>158</v>
      </c>
      <c r="K21" t="s">
        <v>159</v>
      </c>
      <c r="L21">
        <v>382.94104003906301</v>
      </c>
      <c r="M21"/>
      <c r="N21"/>
      <c r="O21">
        <v>21.494932174682599</v>
      </c>
      <c r="P21">
        <v>16.803846359252901</v>
      </c>
      <c r="Q21">
        <v>15858</v>
      </c>
      <c r="R21">
        <v>256</v>
      </c>
      <c r="S21">
        <v>15602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5317.271484375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5774.0637512207004</v>
      </c>
      <c r="AU21">
        <v>4505.6430873589698</v>
      </c>
      <c r="AV21">
        <v>4526.1195465561004</v>
      </c>
      <c r="AW21"/>
      <c r="AX21"/>
      <c r="AY21"/>
      <c r="AZ21"/>
      <c r="BA21">
        <v>20.344364166259801</v>
      </c>
      <c r="BB21">
        <v>17.950956344604499</v>
      </c>
      <c r="BC21"/>
      <c r="BD21"/>
      <c r="BE21"/>
      <c r="BF21"/>
      <c r="BG21"/>
      <c r="BH21"/>
      <c r="BI21"/>
      <c r="BJ21"/>
      <c r="BK21"/>
      <c r="BL21"/>
      <c r="BM21"/>
      <c r="BN21"/>
      <c r="BO21"/>
      <c r="BP21"/>
    </row>
    <row r="22" spans="1:68">
      <c r="A22" t="s">
        <v>116</v>
      </c>
      <c r="B22" s="65" t="s">
        <v>174</v>
      </c>
      <c r="C22" t="s">
        <v>91</v>
      </c>
      <c r="D22">
        <f t="shared" si="0"/>
        <v>63.456835937500003</v>
      </c>
      <c r="E22">
        <v>15.864209175109901</v>
      </c>
      <c r="F22" t="s">
        <v>155</v>
      </c>
      <c r="G22" t="s">
        <v>156</v>
      </c>
      <c r="H22" t="s">
        <v>157</v>
      </c>
      <c r="I22" t="s">
        <v>157</v>
      </c>
      <c r="J22" t="s">
        <v>158</v>
      </c>
      <c r="K22" t="s">
        <v>159</v>
      </c>
      <c r="L22">
        <v>317.2841796875</v>
      </c>
      <c r="M22"/>
      <c r="N22"/>
      <c r="O22">
        <v>17.844343185424801</v>
      </c>
      <c r="P22">
        <v>13.887401580810501</v>
      </c>
      <c r="Q22">
        <v>18441</v>
      </c>
      <c r="R22">
        <v>247</v>
      </c>
      <c r="S22">
        <v>18194</v>
      </c>
      <c r="T22">
        <v>0</v>
      </c>
      <c r="U22">
        <v>0</v>
      </c>
      <c r="V22">
        <v>0</v>
      </c>
      <c r="W22">
        <v>0</v>
      </c>
      <c r="X22"/>
      <c r="Y22"/>
      <c r="Z22"/>
      <c r="AA22"/>
      <c r="AB22"/>
      <c r="AC22"/>
      <c r="AD22"/>
      <c r="AE22"/>
      <c r="AF22">
        <v>4391.11376953125</v>
      </c>
      <c r="AG22"/>
      <c r="AH22"/>
      <c r="AI22"/>
      <c r="AJ22"/>
      <c r="AK22"/>
      <c r="AL22"/>
      <c r="AM22"/>
      <c r="AN22"/>
      <c r="AO22"/>
      <c r="AP22"/>
      <c r="AQ22"/>
      <c r="AR22"/>
      <c r="AS22"/>
      <c r="AT22">
        <v>5417.3140755471904</v>
      </c>
      <c r="AU22">
        <v>3637.3347406285602</v>
      </c>
      <c r="AV22">
        <v>3661.17590410803</v>
      </c>
      <c r="AW22"/>
      <c r="AX22"/>
      <c r="AY22"/>
      <c r="AZ22"/>
      <c r="BA22">
        <v>16.874065399169901</v>
      </c>
      <c r="BB22">
        <v>14.8552188873291</v>
      </c>
      <c r="BC22"/>
      <c r="BD22"/>
      <c r="BE22"/>
      <c r="BF22"/>
      <c r="BG22"/>
      <c r="BH22"/>
      <c r="BI22"/>
      <c r="BJ22"/>
      <c r="BK22"/>
      <c r="BL22"/>
      <c r="BM22"/>
      <c r="BN22"/>
      <c r="BO22"/>
      <c r="BP22"/>
    </row>
    <row r="23" spans="1:68">
      <c r="A23" t="s">
        <v>102</v>
      </c>
      <c r="B23" s="65" t="s">
        <v>174</v>
      </c>
      <c r="C23" t="s">
        <v>76</v>
      </c>
      <c r="D23">
        <f t="shared" si="0"/>
        <v>79.983825683593793</v>
      </c>
      <c r="E23">
        <v>19.995956420898398</v>
      </c>
      <c r="F23" t="s">
        <v>155</v>
      </c>
      <c r="G23" t="s">
        <v>156</v>
      </c>
      <c r="H23" t="s">
        <v>157</v>
      </c>
      <c r="I23" t="s">
        <v>157</v>
      </c>
      <c r="J23" t="s">
        <v>158</v>
      </c>
      <c r="K23" t="s">
        <v>159</v>
      </c>
      <c r="L23">
        <v>399.91912841796898</v>
      </c>
      <c r="M23"/>
      <c r="N23"/>
      <c r="O23">
        <v>22.319816589355501</v>
      </c>
      <c r="P23">
        <v>17.676677703857401</v>
      </c>
      <c r="Q23">
        <v>16911</v>
      </c>
      <c r="R23">
        <v>285</v>
      </c>
      <c r="S23">
        <v>16626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5317.271484375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5776.8929636102002</v>
      </c>
      <c r="AU23">
        <v>4529.7900017644597</v>
      </c>
      <c r="AV23">
        <v>4550.8073481145602</v>
      </c>
      <c r="AW23"/>
      <c r="AX23"/>
      <c r="AY23"/>
      <c r="AZ23"/>
      <c r="BA23">
        <v>21.181024551391602</v>
      </c>
      <c r="BB23">
        <v>18.812080383300799</v>
      </c>
      <c r="BC23"/>
      <c r="BD23"/>
      <c r="BE23"/>
      <c r="BF23"/>
      <c r="BG23"/>
      <c r="BH23"/>
      <c r="BI23"/>
      <c r="BJ23"/>
      <c r="BK23"/>
      <c r="BL23"/>
      <c r="BM23"/>
      <c r="BN23"/>
      <c r="BO23"/>
      <c r="BP23"/>
    </row>
    <row r="24" spans="1:68">
      <c r="A24" t="s">
        <v>117</v>
      </c>
      <c r="B24" s="65" t="s">
        <v>175</v>
      </c>
      <c r="C24" t="s">
        <v>91</v>
      </c>
      <c r="D24">
        <f t="shared" si="0"/>
        <v>55.177777099609401</v>
      </c>
      <c r="E24">
        <v>13.7944440841675</v>
      </c>
      <c r="F24" t="s">
        <v>155</v>
      </c>
      <c r="G24" t="s">
        <v>156</v>
      </c>
      <c r="H24" t="s">
        <v>157</v>
      </c>
      <c r="I24" t="s">
        <v>157</v>
      </c>
      <c r="J24" t="s">
        <v>158</v>
      </c>
      <c r="K24" t="s">
        <v>159</v>
      </c>
      <c r="L24">
        <v>275.88888549804699</v>
      </c>
      <c r="M24"/>
      <c r="N24"/>
      <c r="O24">
        <v>15.722349166870099</v>
      </c>
      <c r="P24">
        <v>11.8696937561035</v>
      </c>
      <c r="Q24">
        <v>16900</v>
      </c>
      <c r="R24">
        <v>197</v>
      </c>
      <c r="S24">
        <v>16703</v>
      </c>
      <c r="T24">
        <v>0</v>
      </c>
      <c r="U24">
        <v>0</v>
      </c>
      <c r="V24">
        <v>0</v>
      </c>
      <c r="W24">
        <v>0</v>
      </c>
      <c r="X24"/>
      <c r="Y24"/>
      <c r="Z24"/>
      <c r="AA24"/>
      <c r="AB24"/>
      <c r="AC24"/>
      <c r="AD24"/>
      <c r="AE24"/>
      <c r="AF24">
        <v>4391.11376953125</v>
      </c>
      <c r="AG24"/>
      <c r="AH24"/>
      <c r="AI24"/>
      <c r="AJ24"/>
      <c r="AK24"/>
      <c r="AL24"/>
      <c r="AM24"/>
      <c r="AN24"/>
      <c r="AO24"/>
      <c r="AP24"/>
      <c r="AQ24"/>
      <c r="AR24"/>
      <c r="AS24"/>
      <c r="AT24">
        <v>5424.6345524666904</v>
      </c>
      <c r="AU24">
        <v>3654.7952671477001</v>
      </c>
      <c r="AV24">
        <v>3675.42593810674</v>
      </c>
      <c r="AW24"/>
      <c r="AX24"/>
      <c r="AY24"/>
      <c r="AZ24"/>
      <c r="BA24">
        <v>14.7776746749878</v>
      </c>
      <c r="BB24">
        <v>12.812035560607899</v>
      </c>
      <c r="BC24"/>
      <c r="BD24"/>
      <c r="BE24"/>
      <c r="BF24"/>
      <c r="BG24"/>
      <c r="BH24"/>
      <c r="BI24"/>
      <c r="BJ24"/>
      <c r="BK24"/>
      <c r="BL24"/>
      <c r="BM24"/>
      <c r="BN24"/>
      <c r="BO24"/>
      <c r="BP24"/>
    </row>
    <row r="25" spans="1:68">
      <c r="A25" t="s">
        <v>103</v>
      </c>
      <c r="B25" s="65" t="s">
        <v>175</v>
      </c>
      <c r="C25" t="s">
        <v>76</v>
      </c>
      <c r="D25">
        <f t="shared" si="0"/>
        <v>78.607269287109403</v>
      </c>
      <c r="E25">
        <v>19.651817321777301</v>
      </c>
      <c r="F25" t="s">
        <v>155</v>
      </c>
      <c r="G25" t="s">
        <v>156</v>
      </c>
      <c r="H25" t="s">
        <v>157</v>
      </c>
      <c r="I25" t="s">
        <v>157</v>
      </c>
      <c r="J25" t="s">
        <v>158</v>
      </c>
      <c r="K25" t="s">
        <v>159</v>
      </c>
      <c r="L25">
        <v>393.03634643554699</v>
      </c>
      <c r="M25"/>
      <c r="N25"/>
      <c r="O25">
        <v>21.931642532348601</v>
      </c>
      <c r="P25">
        <v>17.376401901245099</v>
      </c>
      <c r="Q25">
        <v>17265</v>
      </c>
      <c r="R25">
        <v>286</v>
      </c>
      <c r="S25">
        <v>16979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5317.271484375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5792.4105711183302</v>
      </c>
      <c r="AU25">
        <v>4521.5226432197696</v>
      </c>
      <c r="AV25">
        <v>4542.5752900415901</v>
      </c>
      <c r="AW25"/>
      <c r="AX25"/>
      <c r="AY25"/>
      <c r="AZ25"/>
      <c r="BA25">
        <v>20.8144416809082</v>
      </c>
      <c r="BB25">
        <v>18.490339279174801</v>
      </c>
      <c r="BC25"/>
      <c r="BD25"/>
      <c r="BE25"/>
      <c r="BF25"/>
      <c r="BG25"/>
      <c r="BH25"/>
      <c r="BI25"/>
      <c r="BJ25"/>
      <c r="BK25"/>
      <c r="BL25"/>
      <c r="BM25"/>
      <c r="BN25"/>
      <c r="BO25"/>
      <c r="BP25"/>
    </row>
    <row r="26" spans="1:68">
      <c r="A26" t="s">
        <v>118</v>
      </c>
      <c r="B26" s="65" t="s">
        <v>176</v>
      </c>
      <c r="C26" t="s">
        <v>91</v>
      </c>
      <c r="D26">
        <f t="shared" si="0"/>
        <v>65.93533325195321</v>
      </c>
      <c r="E26">
        <v>16.483833312988299</v>
      </c>
      <c r="F26" t="s">
        <v>155</v>
      </c>
      <c r="G26" t="s">
        <v>156</v>
      </c>
      <c r="H26" t="s">
        <v>157</v>
      </c>
      <c r="I26" t="s">
        <v>157</v>
      </c>
      <c r="J26" t="s">
        <v>158</v>
      </c>
      <c r="K26" t="s">
        <v>159</v>
      </c>
      <c r="L26">
        <v>329.67666625976602</v>
      </c>
      <c r="M26"/>
      <c r="N26"/>
      <c r="O26">
        <v>18.593303680419901</v>
      </c>
      <c r="P26">
        <v>14.378140449523899</v>
      </c>
      <c r="Q26">
        <v>16890</v>
      </c>
      <c r="R26">
        <v>235</v>
      </c>
      <c r="S26">
        <v>16655</v>
      </c>
      <c r="T26">
        <v>0</v>
      </c>
      <c r="U26">
        <v>0</v>
      </c>
      <c r="V26">
        <v>0</v>
      </c>
      <c r="W26">
        <v>0</v>
      </c>
      <c r="X26"/>
      <c r="Y26"/>
      <c r="Z26"/>
      <c r="AA26"/>
      <c r="AB26"/>
      <c r="AC26"/>
      <c r="AD26"/>
      <c r="AE26"/>
      <c r="AF26">
        <v>4391.11376953125</v>
      </c>
      <c r="AG26"/>
      <c r="AH26"/>
      <c r="AI26"/>
      <c r="AJ26"/>
      <c r="AK26"/>
      <c r="AL26"/>
      <c r="AM26"/>
      <c r="AN26"/>
      <c r="AO26"/>
      <c r="AP26"/>
      <c r="AQ26"/>
      <c r="AR26"/>
      <c r="AS26"/>
      <c r="AT26">
        <v>5440.03309300199</v>
      </c>
      <c r="AU26">
        <v>3659.13161749357</v>
      </c>
      <c r="AV26">
        <v>3683.9102940326202</v>
      </c>
      <c r="AW26"/>
      <c r="AX26"/>
      <c r="AY26"/>
      <c r="AZ26"/>
      <c r="BA26">
        <v>17.5596218109131</v>
      </c>
      <c r="BB26">
        <v>15.409029960632299</v>
      </c>
      <c r="BC26"/>
      <c r="BD26"/>
      <c r="BE26"/>
      <c r="BF26"/>
      <c r="BG26"/>
      <c r="BH26"/>
      <c r="BI26"/>
      <c r="BJ26"/>
      <c r="BK26"/>
      <c r="BL26"/>
      <c r="BM26"/>
      <c r="BN26"/>
      <c r="BO26"/>
      <c r="BP26"/>
    </row>
    <row r="27" spans="1:68">
      <c r="A27" t="s">
        <v>104</v>
      </c>
      <c r="B27" s="65" t="s">
        <v>176</v>
      </c>
      <c r="C27" t="s">
        <v>76</v>
      </c>
      <c r="D27">
        <f t="shared" si="0"/>
        <v>82.593823242187597</v>
      </c>
      <c r="E27">
        <v>20.6484565734863</v>
      </c>
      <c r="F27" t="s">
        <v>155</v>
      </c>
      <c r="G27" t="s">
        <v>156</v>
      </c>
      <c r="H27" t="s">
        <v>157</v>
      </c>
      <c r="I27" t="s">
        <v>157</v>
      </c>
      <c r="J27" t="s">
        <v>158</v>
      </c>
      <c r="K27" t="s">
        <v>159</v>
      </c>
      <c r="L27">
        <v>412.96911621093801</v>
      </c>
      <c r="M27"/>
      <c r="N27"/>
      <c r="O27">
        <v>23.023332595825199</v>
      </c>
      <c r="P27">
        <v>18.278364181518601</v>
      </c>
      <c r="Q27">
        <v>16726</v>
      </c>
      <c r="R27">
        <v>291</v>
      </c>
      <c r="S27">
        <v>16435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5317.271484375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5756.0730139873303</v>
      </c>
      <c r="AU27">
        <v>4499.8646996869802</v>
      </c>
      <c r="AV27">
        <v>4521.7202909497501</v>
      </c>
      <c r="AW27"/>
      <c r="AX27"/>
      <c r="AY27"/>
      <c r="AZ27"/>
      <c r="BA27">
        <v>21.8595275878906</v>
      </c>
      <c r="BB27">
        <v>19.4386291503906</v>
      </c>
      <c r="BC27"/>
      <c r="BD27"/>
      <c r="BE27"/>
      <c r="BF27"/>
      <c r="BG27"/>
      <c r="BH27"/>
      <c r="BI27"/>
      <c r="BJ27"/>
      <c r="BK27"/>
      <c r="BL27"/>
      <c r="BM27"/>
      <c r="BN27"/>
      <c r="BO27"/>
      <c r="BP27"/>
    </row>
    <row r="28" spans="1:68">
      <c r="A28" t="s">
        <v>119</v>
      </c>
      <c r="B28" s="65" t="s">
        <v>177</v>
      </c>
      <c r="C28" t="s">
        <v>91</v>
      </c>
      <c r="D28">
        <f t="shared" si="0"/>
        <v>63.839331054687605</v>
      </c>
      <c r="E28">
        <v>15.9598331451416</v>
      </c>
      <c r="F28" t="s">
        <v>155</v>
      </c>
      <c r="G28" t="s">
        <v>156</v>
      </c>
      <c r="H28" t="s">
        <v>157</v>
      </c>
      <c r="I28" t="s">
        <v>157</v>
      </c>
      <c r="J28" t="s">
        <v>158</v>
      </c>
      <c r="K28" t="s">
        <v>159</v>
      </c>
      <c r="L28">
        <v>319.19665527343801</v>
      </c>
      <c r="M28"/>
      <c r="N28"/>
      <c r="O28">
        <v>18.080394744873001</v>
      </c>
      <c r="P28">
        <v>13.8430881500244</v>
      </c>
      <c r="Q28">
        <v>16179</v>
      </c>
      <c r="R28">
        <v>218</v>
      </c>
      <c r="S28">
        <v>15961</v>
      </c>
      <c r="T28">
        <v>0</v>
      </c>
      <c r="U28">
        <v>0</v>
      </c>
      <c r="V28">
        <v>0</v>
      </c>
      <c r="W28">
        <v>0</v>
      </c>
      <c r="X28"/>
      <c r="Y28"/>
      <c r="Z28"/>
      <c r="AA28"/>
      <c r="AB28"/>
      <c r="AC28"/>
      <c r="AD28"/>
      <c r="AE28"/>
      <c r="AF28">
        <v>4391.11376953125</v>
      </c>
      <c r="AG28"/>
      <c r="AH28"/>
      <c r="AI28"/>
      <c r="AJ28"/>
      <c r="AK28"/>
      <c r="AL28"/>
      <c r="AM28"/>
      <c r="AN28"/>
      <c r="AO28"/>
      <c r="AP28"/>
      <c r="AQ28"/>
      <c r="AR28"/>
      <c r="AS28"/>
      <c r="AT28">
        <v>5369.54108281967</v>
      </c>
      <c r="AU28">
        <v>3572.6825664504199</v>
      </c>
      <c r="AV28">
        <v>3596.89389944805</v>
      </c>
      <c r="AW28"/>
      <c r="AX28"/>
      <c r="AY28"/>
      <c r="AZ28"/>
      <c r="BA28">
        <v>17.041275024414102</v>
      </c>
      <c r="BB28">
        <v>14.8793849945068</v>
      </c>
      <c r="BC28"/>
      <c r="BD28"/>
      <c r="BE28"/>
      <c r="BF28"/>
      <c r="BG28"/>
      <c r="BH28"/>
      <c r="BI28"/>
      <c r="BJ28"/>
      <c r="BK28"/>
      <c r="BL28"/>
      <c r="BM28"/>
      <c r="BN28"/>
      <c r="BO28"/>
      <c r="BP28"/>
    </row>
    <row r="29" spans="1:68">
      <c r="A29" t="s">
        <v>105</v>
      </c>
      <c r="B29" s="65" t="s">
        <v>177</v>
      </c>
      <c r="C29" t="s">
        <v>76</v>
      </c>
      <c r="D29">
        <f t="shared" si="0"/>
        <v>89.261303710937597</v>
      </c>
      <c r="E29">
        <v>22.3153266906738</v>
      </c>
      <c r="F29" t="s">
        <v>155</v>
      </c>
      <c r="G29" t="s">
        <v>156</v>
      </c>
      <c r="H29" t="s">
        <v>157</v>
      </c>
      <c r="I29" t="s">
        <v>157</v>
      </c>
      <c r="J29" t="s">
        <v>158</v>
      </c>
      <c r="K29" t="s">
        <v>159</v>
      </c>
      <c r="L29">
        <v>446.30651855468801</v>
      </c>
      <c r="M29"/>
      <c r="N29"/>
      <c r="O29">
        <v>24.762937545776399</v>
      </c>
      <c r="P29">
        <v>19.872795104980501</v>
      </c>
      <c r="Q29">
        <v>17031</v>
      </c>
      <c r="R29">
        <v>320</v>
      </c>
      <c r="S29">
        <v>16711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5317.271484375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5836.8406249999998</v>
      </c>
      <c r="AU29">
        <v>4546.0569519842802</v>
      </c>
      <c r="AV29">
        <v>4570.3098305801004</v>
      </c>
      <c r="AW29"/>
      <c r="AX29"/>
      <c r="AY29"/>
      <c r="AZ29"/>
      <c r="BA29">
        <v>23.563470840454102</v>
      </c>
      <c r="BB29">
        <v>21.068504333496101</v>
      </c>
      <c r="BC29"/>
      <c r="BD29"/>
      <c r="BE29"/>
      <c r="BF29"/>
      <c r="BG29"/>
      <c r="BH29"/>
      <c r="BI29"/>
      <c r="BJ29"/>
      <c r="BK29"/>
      <c r="BL29"/>
      <c r="BM29"/>
      <c r="BN29"/>
      <c r="BO29"/>
      <c r="BP29"/>
    </row>
    <row r="30" spans="1:68">
      <c r="A30" t="s">
        <v>161</v>
      </c>
      <c r="B30" s="65" t="s">
        <v>7</v>
      </c>
      <c r="C30" t="s">
        <v>91</v>
      </c>
      <c r="D30">
        <f t="shared" si="0"/>
        <v>0</v>
      </c>
      <c r="E30">
        <v>0</v>
      </c>
      <c r="F30" t="s">
        <v>155</v>
      </c>
      <c r="G30" t="s">
        <v>156</v>
      </c>
      <c r="H30" t="s">
        <v>157</v>
      </c>
      <c r="I30" t="s">
        <v>157</v>
      </c>
      <c r="J30" t="s">
        <v>158</v>
      </c>
      <c r="K30" t="s">
        <v>159</v>
      </c>
      <c r="L30">
        <v>0</v>
      </c>
      <c r="M30"/>
      <c r="N30"/>
      <c r="O30">
        <v>0.20775724947452501</v>
      </c>
      <c r="P30">
        <v>0</v>
      </c>
      <c r="Q30">
        <v>16967</v>
      </c>
      <c r="R30">
        <v>0</v>
      </c>
      <c r="S30">
        <v>16967</v>
      </c>
      <c r="T30">
        <v>0</v>
      </c>
      <c r="U30">
        <v>0</v>
      </c>
      <c r="V30">
        <v>0</v>
      </c>
      <c r="W30">
        <v>0</v>
      </c>
      <c r="X30"/>
      <c r="Y30"/>
      <c r="Z30"/>
      <c r="AA30"/>
      <c r="AB30"/>
      <c r="AC30"/>
      <c r="AD30"/>
      <c r="AE30"/>
      <c r="AF30">
        <v>4391.11376953125</v>
      </c>
      <c r="AG30"/>
      <c r="AH30"/>
      <c r="AI30"/>
      <c r="AJ30"/>
      <c r="AK30"/>
      <c r="AL30"/>
      <c r="AM30"/>
      <c r="AN30"/>
      <c r="AO30"/>
      <c r="AP30"/>
      <c r="AQ30"/>
      <c r="AR30"/>
      <c r="AS30"/>
      <c r="AT30">
        <v>0</v>
      </c>
      <c r="AU30">
        <v>3361.1450350139698</v>
      </c>
      <c r="AV30">
        <v>3361.1450350139698</v>
      </c>
      <c r="AW30"/>
      <c r="AX30"/>
      <c r="AY30"/>
      <c r="AZ30"/>
      <c r="BA30">
        <v>9.4928577542305007E-2</v>
      </c>
      <c r="BB30">
        <v>0</v>
      </c>
      <c r="BC30"/>
      <c r="BD30"/>
      <c r="BE30"/>
      <c r="BF30"/>
      <c r="BG30"/>
      <c r="BH30"/>
      <c r="BI30"/>
      <c r="BJ30"/>
      <c r="BK30"/>
      <c r="BL30"/>
      <c r="BM30"/>
      <c r="BN30"/>
      <c r="BO30"/>
      <c r="BP30"/>
    </row>
    <row r="31" spans="1:68">
      <c r="A31" t="s">
        <v>160</v>
      </c>
      <c r="B31" s="65" t="s">
        <v>7</v>
      </c>
      <c r="C31" t="s">
        <v>76</v>
      </c>
      <c r="D31">
        <f t="shared" si="0"/>
        <v>1.4514622688293461</v>
      </c>
      <c r="E31">
        <v>0.36286556720733598</v>
      </c>
      <c r="F31" t="s">
        <v>155</v>
      </c>
      <c r="G31" t="s">
        <v>156</v>
      </c>
      <c r="H31" t="s">
        <v>157</v>
      </c>
      <c r="I31" t="s">
        <v>157</v>
      </c>
      <c r="J31" t="s">
        <v>158</v>
      </c>
      <c r="K31" t="s">
        <v>159</v>
      </c>
      <c r="L31">
        <v>7.2573113441467303</v>
      </c>
      <c r="M31"/>
      <c r="N31"/>
      <c r="O31">
        <v>0.74181663990020796</v>
      </c>
      <c r="P31">
        <v>0.14210900664329501</v>
      </c>
      <c r="Q31">
        <v>19456</v>
      </c>
      <c r="R31">
        <v>6</v>
      </c>
      <c r="S31">
        <v>19450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5317.271484375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6699.5719401041697</v>
      </c>
      <c r="AU31">
        <v>4387.59412361675</v>
      </c>
      <c r="AV31">
        <v>4388.3071101966498</v>
      </c>
      <c r="AW31"/>
      <c r="AX31"/>
      <c r="AY31"/>
      <c r="AZ31"/>
      <c r="BA31">
        <v>0.53345102071762096</v>
      </c>
      <c r="BB31">
        <v>0.233249217271805</v>
      </c>
      <c r="BC31"/>
      <c r="BD31"/>
      <c r="BE31"/>
      <c r="BF31"/>
      <c r="BG31"/>
      <c r="BH31"/>
      <c r="BI31"/>
      <c r="BJ31"/>
      <c r="BK31"/>
      <c r="BL31"/>
      <c r="BM31"/>
      <c r="BN31"/>
      <c r="BO31"/>
      <c r="BP31"/>
    </row>
    <row r="32" spans="1:68">
      <c r="A32" t="s">
        <v>147</v>
      </c>
      <c r="B32" s="65" t="s">
        <v>90</v>
      </c>
      <c r="C32" t="s">
        <v>91</v>
      </c>
      <c r="D32">
        <f t="shared" si="0"/>
        <v>37.340670776367197</v>
      </c>
      <c r="E32">
        <v>9.3351678848266602</v>
      </c>
      <c r="F32" t="s">
        <v>155</v>
      </c>
      <c r="G32" t="s">
        <v>156</v>
      </c>
      <c r="H32" t="s">
        <v>157</v>
      </c>
      <c r="I32" t="s">
        <v>157</v>
      </c>
      <c r="J32" t="s">
        <v>158</v>
      </c>
      <c r="K32" t="s">
        <v>159</v>
      </c>
      <c r="L32">
        <v>186.70335388183599</v>
      </c>
      <c r="M32"/>
      <c r="N32"/>
      <c r="O32">
        <v>10.9227867126465</v>
      </c>
      <c r="P32">
        <v>7.7496871948242196</v>
      </c>
      <c r="Q32">
        <v>16828</v>
      </c>
      <c r="R32">
        <v>133</v>
      </c>
      <c r="S32">
        <v>16695</v>
      </c>
      <c r="T32">
        <v>0</v>
      </c>
      <c r="U32">
        <v>0</v>
      </c>
      <c r="V32">
        <v>0</v>
      </c>
      <c r="W32">
        <v>0</v>
      </c>
      <c r="X32"/>
      <c r="Y32"/>
      <c r="Z32"/>
      <c r="AA32"/>
      <c r="AB32"/>
      <c r="AC32"/>
      <c r="AD32"/>
      <c r="AE32"/>
      <c r="AF32">
        <v>4391.11376953125</v>
      </c>
      <c r="AG32"/>
      <c r="AH32"/>
      <c r="AI32"/>
      <c r="AJ32"/>
      <c r="AK32"/>
      <c r="AL32"/>
      <c r="AM32"/>
      <c r="AN32"/>
      <c r="AO32"/>
      <c r="AP32"/>
      <c r="AQ32"/>
      <c r="AR32"/>
      <c r="AS32"/>
      <c r="AT32">
        <v>5206.2948043938004</v>
      </c>
      <c r="AU32">
        <v>3440.3950415909198</v>
      </c>
      <c r="AV32">
        <v>3454.35182008229</v>
      </c>
      <c r="AW32"/>
      <c r="AX32"/>
      <c r="AY32"/>
      <c r="AZ32"/>
      <c r="BA32">
        <v>10.144909858703601</v>
      </c>
      <c r="BB32">
        <v>8.5259819030761701</v>
      </c>
      <c r="BC32"/>
      <c r="BD32"/>
      <c r="BE32"/>
      <c r="BF32"/>
      <c r="BG32"/>
      <c r="BH32"/>
      <c r="BI32"/>
      <c r="BJ32"/>
      <c r="BK32"/>
      <c r="BL32"/>
      <c r="BM32"/>
      <c r="BN32"/>
      <c r="BO32"/>
      <c r="BP32"/>
    </row>
    <row r="33" spans="1:68">
      <c r="A33" t="s">
        <v>146</v>
      </c>
      <c r="B33" s="65" t="s">
        <v>90</v>
      </c>
      <c r="C33" t="s">
        <v>76</v>
      </c>
      <c r="D33">
        <f t="shared" si="0"/>
        <v>37.386111450195401</v>
      </c>
      <c r="E33">
        <v>9.3465280532836896</v>
      </c>
      <c r="F33" t="s">
        <v>155</v>
      </c>
      <c r="G33" t="s">
        <v>156</v>
      </c>
      <c r="H33" t="s">
        <v>157</v>
      </c>
      <c r="I33" t="s">
        <v>157</v>
      </c>
      <c r="J33" t="s">
        <v>158</v>
      </c>
      <c r="K33" t="s">
        <v>159</v>
      </c>
      <c r="L33">
        <v>186.93055725097699</v>
      </c>
      <c r="M33"/>
      <c r="N33"/>
      <c r="O33">
        <v>10.9301357269287</v>
      </c>
      <c r="P33">
        <v>7.7650499343872097</v>
      </c>
      <c r="Q33">
        <v>16934</v>
      </c>
      <c r="R33">
        <v>134</v>
      </c>
      <c r="S33">
        <v>16800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5317.271484375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5698.2127339377303</v>
      </c>
      <c r="AU33">
        <v>4337.1905866350398</v>
      </c>
      <c r="AV33">
        <v>4347.9604559948402</v>
      </c>
      <c r="AW33"/>
      <c r="AX33"/>
      <c r="AY33"/>
      <c r="AZ33"/>
      <c r="BA33">
        <v>10.154224395751999</v>
      </c>
      <c r="BB33">
        <v>8.5393857955932599</v>
      </c>
      <c r="BC33"/>
      <c r="BD33"/>
      <c r="BE33"/>
      <c r="BF33"/>
      <c r="BG33"/>
      <c r="BH33"/>
      <c r="BI33"/>
      <c r="BJ33"/>
      <c r="BK33"/>
      <c r="BL33"/>
      <c r="BM33"/>
      <c r="BN33"/>
      <c r="BO33"/>
      <c r="BP33"/>
    </row>
  </sheetData>
  <autoFilter ref="A1:BC1" xr:uid="{4D8FD7B6-1CF6-A34B-9682-D1373F1701C1}">
    <sortState xmlns:xlrd2="http://schemas.microsoft.com/office/spreadsheetml/2017/richdata2" ref="A2:BC33">
      <sortCondition ref="B1:B33"/>
    </sortState>
  </autoFilter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opLeftCell="B1" zoomScale="133" workbookViewId="0">
      <selection activeCell="J7" sqref="J7:J14"/>
    </sheetView>
  </sheetViews>
  <sheetFormatPr defaultColWidth="10.83203125" defaultRowHeight="15.5"/>
  <cols>
    <col min="1" max="1" width="10.83203125" style="1"/>
    <col min="2" max="2" width="15.5" style="1" customWidth="1"/>
    <col min="3" max="3" width="17" style="1" customWidth="1"/>
    <col min="4" max="4" width="16.6640625" style="1" bestFit="1" customWidth="1"/>
    <col min="5" max="5" width="16.6640625" style="1" customWidth="1"/>
    <col min="6" max="6" width="16.6640625" style="1" bestFit="1" customWidth="1"/>
    <col min="7" max="7" width="15.83203125" style="1" customWidth="1"/>
    <col min="8" max="8" width="16.6640625" style="1" bestFit="1" customWidth="1"/>
    <col min="9" max="9" width="17.33203125" style="1" customWidth="1"/>
    <col min="10" max="10" width="16.6640625" style="1" bestFit="1" customWidth="1"/>
    <col min="11" max="11" width="17.1640625" style="1" customWidth="1"/>
    <col min="12" max="12" width="16.6640625" style="1" bestFit="1" customWidth="1"/>
    <col min="13" max="13" width="16.5" style="1" customWidth="1"/>
    <col min="14" max="14" width="16.6640625" style="1" bestFit="1" customWidth="1"/>
    <col min="15" max="16384" width="10.83203125" style="1"/>
  </cols>
  <sheetData>
    <row r="1" spans="1:14">
      <c r="A1" s="1" t="s">
        <v>120</v>
      </c>
    </row>
    <row r="3" spans="1:14">
      <c r="B3" s="1" t="s">
        <v>121</v>
      </c>
    </row>
    <row r="4" spans="1:14" ht="16" thickBot="1">
      <c r="C4" s="92"/>
      <c r="D4" s="92"/>
      <c r="E4" s="92"/>
      <c r="F4" s="92"/>
      <c r="I4" s="92" t="s">
        <v>145</v>
      </c>
      <c r="J4" s="92"/>
      <c r="K4" s="92"/>
      <c r="L4" s="92"/>
    </row>
    <row r="5" spans="1:14">
      <c r="B5" s="5" t="s">
        <v>0</v>
      </c>
      <c r="C5" s="6">
        <v>1</v>
      </c>
      <c r="D5" s="6">
        <v>2</v>
      </c>
      <c r="E5" s="6">
        <v>3</v>
      </c>
      <c r="F5" s="6">
        <v>4</v>
      </c>
      <c r="G5" s="6">
        <v>5</v>
      </c>
      <c r="H5" s="6">
        <v>6</v>
      </c>
      <c r="I5" s="6">
        <v>7</v>
      </c>
      <c r="J5" s="6">
        <v>8</v>
      </c>
      <c r="K5" s="6">
        <v>9</v>
      </c>
      <c r="L5" s="6">
        <v>10</v>
      </c>
      <c r="M5" s="6">
        <v>11</v>
      </c>
      <c r="N5" s="7">
        <v>12</v>
      </c>
    </row>
    <row r="6" spans="1:14" ht="16" thickBot="1">
      <c r="B6" s="8"/>
      <c r="C6" s="75"/>
      <c r="D6" s="75"/>
      <c r="E6" s="76"/>
      <c r="F6" s="76"/>
      <c r="G6" s="63"/>
      <c r="H6" s="63"/>
      <c r="I6" s="61" t="s">
        <v>76</v>
      </c>
      <c r="J6" s="61" t="s">
        <v>76</v>
      </c>
      <c r="K6" s="62" t="s">
        <v>91</v>
      </c>
      <c r="L6" s="62" t="s">
        <v>91</v>
      </c>
      <c r="M6" s="63"/>
      <c r="N6" s="63"/>
    </row>
    <row r="7" spans="1:14">
      <c r="B7" s="8" t="s">
        <v>1</v>
      </c>
      <c r="C7" s="77"/>
      <c r="D7" s="78"/>
      <c r="E7" s="79"/>
      <c r="F7" s="78"/>
      <c r="G7" s="12"/>
      <c r="H7" s="12"/>
      <c r="I7" s="9" t="s">
        <v>164</v>
      </c>
      <c r="J7" s="9" t="s">
        <v>7</v>
      </c>
      <c r="K7" s="10" t="s">
        <v>164</v>
      </c>
      <c r="L7" s="11" t="s">
        <v>7</v>
      </c>
      <c r="M7" s="12"/>
      <c r="N7" s="13"/>
    </row>
    <row r="8" spans="1:14">
      <c r="B8" s="8" t="s">
        <v>2</v>
      </c>
      <c r="C8" s="80"/>
      <c r="D8" s="81"/>
      <c r="E8" s="82"/>
      <c r="F8" s="82"/>
      <c r="G8" s="17"/>
      <c r="H8" s="17"/>
      <c r="I8" s="18" t="s">
        <v>165</v>
      </c>
      <c r="J8" s="15" t="s">
        <v>172</v>
      </c>
      <c r="K8" s="16" t="s">
        <v>165</v>
      </c>
      <c r="L8" s="16" t="s">
        <v>172</v>
      </c>
      <c r="M8" s="17"/>
      <c r="N8" s="19"/>
    </row>
    <row r="9" spans="1:14">
      <c r="B9" s="8" t="s">
        <v>3</v>
      </c>
      <c r="C9" s="80"/>
      <c r="D9" s="81"/>
      <c r="E9" s="82"/>
      <c r="F9" s="82"/>
      <c r="G9" s="17"/>
      <c r="H9" s="17"/>
      <c r="I9" s="18" t="s">
        <v>166</v>
      </c>
      <c r="J9" s="15" t="s">
        <v>173</v>
      </c>
      <c r="K9" s="16" t="s">
        <v>166</v>
      </c>
      <c r="L9" s="16" t="s">
        <v>173</v>
      </c>
      <c r="M9" s="17"/>
      <c r="N9" s="19"/>
    </row>
    <row r="10" spans="1:14">
      <c r="B10" s="8" t="s">
        <v>4</v>
      </c>
      <c r="C10" s="80"/>
      <c r="D10" s="81"/>
      <c r="E10" s="82"/>
      <c r="F10" s="82"/>
      <c r="G10" s="17"/>
      <c r="H10" s="17"/>
      <c r="I10" s="18" t="s">
        <v>167</v>
      </c>
      <c r="J10" s="15" t="s">
        <v>174</v>
      </c>
      <c r="K10" s="16" t="s">
        <v>167</v>
      </c>
      <c r="L10" s="16" t="s">
        <v>174</v>
      </c>
      <c r="M10" s="17"/>
      <c r="N10" s="19"/>
    </row>
    <row r="11" spans="1:14">
      <c r="B11" s="8" t="s">
        <v>5</v>
      </c>
      <c r="C11" s="80"/>
      <c r="D11" s="81"/>
      <c r="E11" s="82"/>
      <c r="F11" s="82"/>
      <c r="G11" s="17"/>
      <c r="H11" s="17"/>
      <c r="I11" s="18" t="s">
        <v>168</v>
      </c>
      <c r="J11" s="15" t="s">
        <v>175</v>
      </c>
      <c r="K11" s="16" t="s">
        <v>168</v>
      </c>
      <c r="L11" s="16" t="s">
        <v>175</v>
      </c>
      <c r="M11" s="17"/>
      <c r="N11" s="19"/>
    </row>
    <row r="12" spans="1:14">
      <c r="B12" s="8" t="s">
        <v>6</v>
      </c>
      <c r="C12" s="80"/>
      <c r="D12" s="81"/>
      <c r="E12" s="82"/>
      <c r="F12" s="82"/>
      <c r="G12" s="17"/>
      <c r="H12" s="17"/>
      <c r="I12" s="18" t="s">
        <v>169</v>
      </c>
      <c r="J12" s="15" t="s">
        <v>176</v>
      </c>
      <c r="K12" s="16" t="s">
        <v>169</v>
      </c>
      <c r="L12" s="16" t="s">
        <v>176</v>
      </c>
      <c r="M12" s="17"/>
      <c r="N12" s="19"/>
    </row>
    <row r="13" spans="1:14">
      <c r="B13" s="8" t="s">
        <v>8</v>
      </c>
      <c r="C13" s="80"/>
      <c r="D13" s="81"/>
      <c r="E13" s="82"/>
      <c r="F13" s="82"/>
      <c r="G13" s="17"/>
      <c r="H13" s="17"/>
      <c r="I13" s="18" t="s">
        <v>170</v>
      </c>
      <c r="J13" s="15" t="s">
        <v>177</v>
      </c>
      <c r="K13" s="16" t="s">
        <v>170</v>
      </c>
      <c r="L13" s="16" t="s">
        <v>177</v>
      </c>
      <c r="M13" s="17"/>
      <c r="N13" s="19"/>
    </row>
    <row r="14" spans="1:14" ht="16" thickBot="1">
      <c r="B14" s="20" t="s">
        <v>9</v>
      </c>
      <c r="C14" s="83"/>
      <c r="D14" s="84"/>
      <c r="E14" s="85"/>
      <c r="F14" s="84"/>
      <c r="G14" s="25"/>
      <c r="H14" s="25"/>
      <c r="I14" s="22" t="s">
        <v>171</v>
      </c>
      <c r="J14" s="22" t="s">
        <v>90</v>
      </c>
      <c r="K14" s="23" t="s">
        <v>171</v>
      </c>
      <c r="L14" s="24" t="s">
        <v>90</v>
      </c>
      <c r="M14" s="25"/>
      <c r="N14" s="26"/>
    </row>
    <row r="15" spans="1:14">
      <c r="C15" s="27"/>
      <c r="D15" s="27"/>
      <c r="E15" s="27"/>
      <c r="F15" s="27"/>
    </row>
    <row r="16" spans="1:14">
      <c r="B16" s="28" t="s">
        <v>122</v>
      </c>
      <c r="C16" s="27"/>
      <c r="D16" s="27"/>
      <c r="E16" s="27"/>
    </row>
    <row r="17" spans="2:20">
      <c r="C17" s="27"/>
      <c r="E17" s="27"/>
      <c r="F17" s="27"/>
    </row>
    <row r="18" spans="2:20" hidden="1">
      <c r="B18" s="5" t="s">
        <v>0</v>
      </c>
      <c r="C18" s="29">
        <v>1</v>
      </c>
      <c r="D18" s="29">
        <v>2</v>
      </c>
      <c r="E18" s="29">
        <v>3</v>
      </c>
      <c r="F18" s="29">
        <v>4</v>
      </c>
      <c r="G18" s="6">
        <v>5</v>
      </c>
      <c r="H18" s="6">
        <v>6</v>
      </c>
      <c r="I18" s="6">
        <v>7</v>
      </c>
      <c r="J18" s="6">
        <v>8</v>
      </c>
      <c r="K18" s="6">
        <v>9</v>
      </c>
      <c r="L18" s="6">
        <v>10</v>
      </c>
      <c r="M18" s="6">
        <v>11</v>
      </c>
      <c r="N18" s="7">
        <v>12</v>
      </c>
    </row>
    <row r="19" spans="2:20" hidden="1">
      <c r="B19" s="8"/>
      <c r="C19" s="30" t="s">
        <v>76</v>
      </c>
      <c r="D19" s="31" t="s">
        <v>76</v>
      </c>
      <c r="E19" s="31" t="s">
        <v>76</v>
      </c>
      <c r="F19" s="32" t="s">
        <v>76</v>
      </c>
      <c r="G19" s="31" t="s">
        <v>76</v>
      </c>
      <c r="H19" s="32" t="s">
        <v>76</v>
      </c>
      <c r="I19" s="33" t="s">
        <v>91</v>
      </c>
      <c r="J19" s="10" t="s">
        <v>91</v>
      </c>
      <c r="K19" s="10" t="s">
        <v>91</v>
      </c>
      <c r="L19" s="10" t="s">
        <v>91</v>
      </c>
      <c r="M19" s="10" t="s">
        <v>91</v>
      </c>
      <c r="N19" s="34" t="s">
        <v>91</v>
      </c>
      <c r="P19" s="1" t="str">
        <f>CONCATENATE(E20, "-5b")</f>
        <v>A08-8b-5b</v>
      </c>
      <c r="Q19" s="1" t="str">
        <f>CONCATENATE(F20, "-5b")</f>
        <v>NTC-8b-5b</v>
      </c>
      <c r="S19" s="33" t="s">
        <v>91</v>
      </c>
      <c r="T19" s="34" t="s">
        <v>91</v>
      </c>
    </row>
    <row r="20" spans="2:20" hidden="1">
      <c r="B20" s="8" t="s">
        <v>1</v>
      </c>
      <c r="C20" s="14" t="s">
        <v>123</v>
      </c>
      <c r="D20" s="18" t="s">
        <v>124</v>
      </c>
      <c r="E20" s="18" t="s">
        <v>125</v>
      </c>
      <c r="F20" s="35" t="s">
        <v>126</v>
      </c>
      <c r="G20" s="18" t="s">
        <v>127</v>
      </c>
      <c r="H20" s="35" t="s">
        <v>7</v>
      </c>
      <c r="I20" s="36" t="s">
        <v>123</v>
      </c>
      <c r="J20" s="37" t="s">
        <v>124</v>
      </c>
      <c r="K20" s="16" t="s">
        <v>125</v>
      </c>
      <c r="L20" s="37" t="s">
        <v>126</v>
      </c>
      <c r="M20" s="16" t="s">
        <v>127</v>
      </c>
      <c r="N20" s="38" t="s">
        <v>7</v>
      </c>
      <c r="P20" s="1" t="str">
        <f t="shared" ref="P20:Q27" si="0">CONCATENATE(E21, "-5b")</f>
        <v>B08-8b-5b</v>
      </c>
      <c r="Q20" s="1" t="str">
        <f t="shared" si="0"/>
        <v>A08-8b-5b</v>
      </c>
      <c r="S20" s="39" t="s">
        <v>75</v>
      </c>
      <c r="T20" s="38" t="s">
        <v>7</v>
      </c>
    </row>
    <row r="21" spans="2:20" hidden="1">
      <c r="B21" s="8" t="s">
        <v>2</v>
      </c>
      <c r="C21" s="14" t="s">
        <v>128</v>
      </c>
      <c r="D21" s="18" t="s">
        <v>123</v>
      </c>
      <c r="E21" s="18" t="s">
        <v>129</v>
      </c>
      <c r="F21" s="35" t="s">
        <v>125</v>
      </c>
      <c r="G21" s="18" t="s">
        <v>127</v>
      </c>
      <c r="H21" s="35" t="s">
        <v>127</v>
      </c>
      <c r="I21" s="36" t="s">
        <v>128</v>
      </c>
      <c r="J21" s="16" t="s">
        <v>123</v>
      </c>
      <c r="K21" s="16" t="s">
        <v>129</v>
      </c>
      <c r="L21" s="16" t="s">
        <v>125</v>
      </c>
      <c r="M21" s="16" t="s">
        <v>127</v>
      </c>
      <c r="N21" s="40" t="s">
        <v>127</v>
      </c>
      <c r="P21" s="1" t="str">
        <f t="shared" si="0"/>
        <v>C08-8b-5b</v>
      </c>
      <c r="Q21" s="1" t="str">
        <f t="shared" si="0"/>
        <v>B08-8b-5b</v>
      </c>
      <c r="S21" s="39" t="s">
        <v>77</v>
      </c>
      <c r="T21" s="38" t="s">
        <v>84</v>
      </c>
    </row>
    <row r="22" spans="2:20" hidden="1">
      <c r="B22" s="8" t="s">
        <v>3</v>
      </c>
      <c r="C22" s="14" t="s">
        <v>130</v>
      </c>
      <c r="D22" s="18" t="s">
        <v>128</v>
      </c>
      <c r="E22" s="18" t="s">
        <v>131</v>
      </c>
      <c r="F22" s="35" t="s">
        <v>129</v>
      </c>
      <c r="G22" s="18" t="s">
        <v>127</v>
      </c>
      <c r="H22" s="35" t="s">
        <v>127</v>
      </c>
      <c r="I22" s="36" t="s">
        <v>130</v>
      </c>
      <c r="J22" s="16" t="s">
        <v>128</v>
      </c>
      <c r="K22" s="16" t="s">
        <v>131</v>
      </c>
      <c r="L22" s="16" t="s">
        <v>129</v>
      </c>
      <c r="M22" s="16" t="s">
        <v>127</v>
      </c>
      <c r="N22" s="40" t="s">
        <v>127</v>
      </c>
      <c r="P22" s="1" t="str">
        <f t="shared" si="0"/>
        <v>D08-8b-5b</v>
      </c>
      <c r="Q22" s="1" t="str">
        <f t="shared" si="0"/>
        <v>C08-8b-5b</v>
      </c>
      <c r="S22" s="39" t="s">
        <v>78</v>
      </c>
      <c r="T22" s="38" t="s">
        <v>85</v>
      </c>
    </row>
    <row r="23" spans="2:20" hidden="1">
      <c r="B23" s="8" t="s">
        <v>4</v>
      </c>
      <c r="C23" s="14" t="s">
        <v>132</v>
      </c>
      <c r="D23" s="18" t="s">
        <v>130</v>
      </c>
      <c r="E23" s="18" t="s">
        <v>133</v>
      </c>
      <c r="F23" s="35" t="s">
        <v>131</v>
      </c>
      <c r="G23" s="18" t="s">
        <v>127</v>
      </c>
      <c r="H23" s="35" t="s">
        <v>127</v>
      </c>
      <c r="I23" s="36" t="s">
        <v>132</v>
      </c>
      <c r="J23" s="16" t="s">
        <v>130</v>
      </c>
      <c r="K23" s="16" t="s">
        <v>133</v>
      </c>
      <c r="L23" s="16" t="s">
        <v>131</v>
      </c>
      <c r="M23" s="16" t="s">
        <v>127</v>
      </c>
      <c r="N23" s="40" t="s">
        <v>127</v>
      </c>
      <c r="P23" s="1" t="str">
        <f t="shared" si="0"/>
        <v>E08-8b-5b</v>
      </c>
      <c r="Q23" s="1" t="str">
        <f t="shared" si="0"/>
        <v>D08-8b-5b</v>
      </c>
      <c r="S23" s="39" t="s">
        <v>79</v>
      </c>
      <c r="T23" s="38" t="s">
        <v>86</v>
      </c>
    </row>
    <row r="24" spans="2:20" hidden="1">
      <c r="B24" s="8" t="s">
        <v>5</v>
      </c>
      <c r="C24" s="14" t="s">
        <v>134</v>
      </c>
      <c r="D24" s="18" t="s">
        <v>132</v>
      </c>
      <c r="E24" s="18" t="s">
        <v>135</v>
      </c>
      <c r="F24" s="35" t="s">
        <v>133</v>
      </c>
      <c r="G24" s="18" t="s">
        <v>127</v>
      </c>
      <c r="H24" s="35" t="s">
        <v>127</v>
      </c>
      <c r="I24" s="36" t="s">
        <v>134</v>
      </c>
      <c r="J24" s="16" t="s">
        <v>132</v>
      </c>
      <c r="K24" s="16" t="s">
        <v>135</v>
      </c>
      <c r="L24" s="16" t="s">
        <v>133</v>
      </c>
      <c r="M24" s="16" t="s">
        <v>127</v>
      </c>
      <c r="N24" s="40" t="s">
        <v>127</v>
      </c>
      <c r="P24" s="1" t="str">
        <f t="shared" si="0"/>
        <v>F08-8b-5b</v>
      </c>
      <c r="Q24" s="1" t="str">
        <f t="shared" si="0"/>
        <v>E08-8b-5b</v>
      </c>
      <c r="S24" s="39" t="s">
        <v>80</v>
      </c>
      <c r="T24" s="38" t="s">
        <v>87</v>
      </c>
    </row>
    <row r="25" spans="2:20" hidden="1">
      <c r="B25" s="8" t="s">
        <v>6</v>
      </c>
      <c r="C25" s="14" t="s">
        <v>136</v>
      </c>
      <c r="D25" s="18" t="s">
        <v>134</v>
      </c>
      <c r="E25" s="18" t="s">
        <v>137</v>
      </c>
      <c r="F25" s="35" t="s">
        <v>135</v>
      </c>
      <c r="G25" s="18" t="s">
        <v>127</v>
      </c>
      <c r="H25" s="35" t="s">
        <v>127</v>
      </c>
      <c r="I25" s="36" t="s">
        <v>136</v>
      </c>
      <c r="J25" s="16" t="s">
        <v>134</v>
      </c>
      <c r="K25" s="16" t="s">
        <v>137</v>
      </c>
      <c r="L25" s="16" t="s">
        <v>135</v>
      </c>
      <c r="M25" s="16" t="s">
        <v>127</v>
      </c>
      <c r="N25" s="40" t="s">
        <v>127</v>
      </c>
      <c r="P25" s="1" t="str">
        <f t="shared" si="0"/>
        <v>G08-8b-5b</v>
      </c>
      <c r="Q25" s="1" t="str">
        <f t="shared" si="0"/>
        <v>F08-8b-5b</v>
      </c>
      <c r="S25" s="39" t="s">
        <v>81</v>
      </c>
      <c r="T25" s="38" t="s">
        <v>88</v>
      </c>
    </row>
    <row r="26" spans="2:20" hidden="1">
      <c r="B26" s="8" t="s">
        <v>8</v>
      </c>
      <c r="C26" s="14" t="s">
        <v>138</v>
      </c>
      <c r="D26" s="18" t="s">
        <v>136</v>
      </c>
      <c r="E26" s="18" t="s">
        <v>139</v>
      </c>
      <c r="F26" s="35" t="s">
        <v>137</v>
      </c>
      <c r="G26" s="18" t="s">
        <v>127</v>
      </c>
      <c r="H26" s="35" t="s">
        <v>127</v>
      </c>
      <c r="I26" s="36" t="s">
        <v>138</v>
      </c>
      <c r="J26" s="16" t="s">
        <v>136</v>
      </c>
      <c r="K26" s="16" t="s">
        <v>139</v>
      </c>
      <c r="L26" s="16" t="s">
        <v>137</v>
      </c>
      <c r="M26" s="16" t="s">
        <v>127</v>
      </c>
      <c r="N26" s="40" t="s">
        <v>127</v>
      </c>
      <c r="P26" s="1" t="str">
        <f t="shared" si="0"/>
        <v>H08-8b-5b</v>
      </c>
      <c r="Q26" s="1" t="str">
        <f t="shared" si="0"/>
        <v>Positive Control-8b-5b</v>
      </c>
      <c r="S26" s="39" t="s">
        <v>82</v>
      </c>
      <c r="T26" s="38" t="s">
        <v>89</v>
      </c>
    </row>
    <row r="27" spans="2:20" ht="16" hidden="1" thickBot="1">
      <c r="B27" s="20" t="s">
        <v>9</v>
      </c>
      <c r="C27" s="21" t="s">
        <v>140</v>
      </c>
      <c r="D27" s="22" t="s">
        <v>141</v>
      </c>
      <c r="E27" s="22" t="s">
        <v>142</v>
      </c>
      <c r="F27" s="41" t="s">
        <v>143</v>
      </c>
      <c r="G27" s="22" t="s">
        <v>127</v>
      </c>
      <c r="H27" s="41" t="s">
        <v>90</v>
      </c>
      <c r="I27" s="42" t="s">
        <v>140</v>
      </c>
      <c r="J27" s="24" t="s">
        <v>141</v>
      </c>
      <c r="K27" s="23" t="s">
        <v>142</v>
      </c>
      <c r="L27" s="24" t="s">
        <v>143</v>
      </c>
      <c r="M27" s="23" t="s">
        <v>127</v>
      </c>
      <c r="N27" s="43" t="s">
        <v>90</v>
      </c>
      <c r="P27" s="1" t="str">
        <f t="shared" si="0"/>
        <v>-5b</v>
      </c>
      <c r="Q27" s="1" t="str">
        <f t="shared" si="0"/>
        <v>-5b</v>
      </c>
      <c r="S27" s="44" t="s">
        <v>83</v>
      </c>
      <c r="T27" s="43" t="s">
        <v>90</v>
      </c>
    </row>
    <row r="28" spans="2:20" ht="16" thickBot="1"/>
    <row r="29" spans="2:20" ht="16" thickBot="1">
      <c r="B29" s="45"/>
      <c r="C29" s="46" t="s">
        <v>144</v>
      </c>
      <c r="D29" s="47"/>
      <c r="E29" s="48"/>
      <c r="F29" s="49"/>
      <c r="G29" s="49"/>
      <c r="H29" s="93"/>
      <c r="I29" s="93"/>
      <c r="J29" s="49"/>
      <c r="K29" s="49"/>
      <c r="L29" s="49"/>
      <c r="M29" s="49"/>
      <c r="N29" s="49"/>
    </row>
    <row r="30" spans="2:20">
      <c r="B30" s="5"/>
      <c r="C30" s="50" t="s">
        <v>10</v>
      </c>
      <c r="D30" s="51">
        <v>18</v>
      </c>
      <c r="E30" s="52"/>
      <c r="F30" s="53"/>
      <c r="G30" s="53"/>
      <c r="H30" s="91"/>
      <c r="I30" s="91"/>
      <c r="J30" s="53"/>
      <c r="K30" s="53"/>
      <c r="L30" s="53"/>
      <c r="M30" s="53"/>
      <c r="N30" s="53"/>
    </row>
    <row r="31" spans="2:20">
      <c r="B31" s="54" t="s">
        <v>11</v>
      </c>
      <c r="C31" s="55">
        <v>5</v>
      </c>
      <c r="D31" s="51">
        <f>(C31*$D$30) * 1.1</f>
        <v>99.000000000000014</v>
      </c>
      <c r="E31" s="52"/>
      <c r="F31" s="53"/>
      <c r="G31" s="53"/>
      <c r="H31" s="91"/>
      <c r="I31" s="91"/>
      <c r="J31" s="53"/>
      <c r="K31" s="53"/>
      <c r="L31" s="53"/>
      <c r="M31" s="53"/>
      <c r="N31" s="53"/>
    </row>
    <row r="32" spans="2:20">
      <c r="B32" s="54" t="s">
        <v>12</v>
      </c>
      <c r="C32" s="55">
        <v>2</v>
      </c>
      <c r="D32" s="51">
        <f>(C32*$D$30) * 1.1</f>
        <v>39.6</v>
      </c>
      <c r="E32" s="52"/>
      <c r="F32" s="53"/>
      <c r="G32" s="53"/>
      <c r="H32" s="90"/>
      <c r="I32" s="90"/>
      <c r="J32" s="53"/>
      <c r="K32" s="53"/>
      <c r="L32" s="53"/>
      <c r="M32" s="53"/>
      <c r="N32" s="53"/>
    </row>
    <row r="33" spans="2:14">
      <c r="B33" s="54" t="s">
        <v>13</v>
      </c>
      <c r="C33" s="55">
        <v>1</v>
      </c>
      <c r="D33" s="51">
        <f>(C33*$D$30) * 1.1</f>
        <v>19.8</v>
      </c>
      <c r="E33" s="52"/>
      <c r="F33" s="53"/>
      <c r="G33" s="53"/>
      <c r="H33" s="91"/>
      <c r="I33" s="91"/>
      <c r="J33" s="53"/>
      <c r="K33" s="53"/>
      <c r="L33" s="49"/>
      <c r="M33" s="49"/>
      <c r="N33" s="49"/>
    </row>
    <row r="34" spans="2:14">
      <c r="B34" s="54" t="s">
        <v>14</v>
      </c>
      <c r="C34" s="55">
        <v>2</v>
      </c>
      <c r="D34" s="51">
        <f>(C34*$D$30) * 1.1</f>
        <v>39.6</v>
      </c>
      <c r="E34" s="52"/>
      <c r="F34" s="53"/>
      <c r="G34" s="53"/>
      <c r="H34" s="53"/>
      <c r="I34" s="53"/>
      <c r="J34" s="53"/>
      <c r="K34" s="53"/>
      <c r="L34" s="49"/>
      <c r="M34" s="49"/>
      <c r="N34" s="49"/>
    </row>
    <row r="35" spans="2:14">
      <c r="B35" s="54" t="s">
        <v>15</v>
      </c>
      <c r="C35" s="55">
        <v>5</v>
      </c>
      <c r="D35" s="51">
        <f>(C35*$D$30) * 1.1</f>
        <v>99.000000000000014</v>
      </c>
      <c r="E35" s="52"/>
      <c r="F35" s="53"/>
      <c r="G35" s="53"/>
      <c r="H35" s="53"/>
      <c r="I35" s="53"/>
      <c r="J35" s="53"/>
      <c r="K35" s="53"/>
      <c r="L35" s="49"/>
      <c r="M35" s="49"/>
      <c r="N35" s="49"/>
    </row>
    <row r="36" spans="2:14">
      <c r="B36" s="54" t="s">
        <v>17</v>
      </c>
      <c r="C36" s="55">
        <v>5</v>
      </c>
      <c r="D36" s="56"/>
      <c r="E36" s="52"/>
      <c r="F36" s="53"/>
      <c r="G36" s="53"/>
      <c r="H36" s="53"/>
      <c r="I36" s="53"/>
      <c r="J36" s="53"/>
      <c r="K36" s="53"/>
      <c r="L36" s="49"/>
      <c r="M36" s="49"/>
      <c r="N36" s="49"/>
    </row>
    <row r="37" spans="2:14" ht="16" thickBot="1">
      <c r="B37" s="57" t="s">
        <v>16</v>
      </c>
      <c r="C37" s="58">
        <v>20</v>
      </c>
      <c r="D37" s="59">
        <f>SUM(D31:D35)</f>
        <v>297.00000000000006</v>
      </c>
      <c r="E37" s="60">
        <f>(D37/8) * 0.95</f>
        <v>35.268750000000004</v>
      </c>
      <c r="F37" s="53"/>
      <c r="G37" s="53"/>
      <c r="H37" s="53"/>
      <c r="I37" s="53"/>
      <c r="J37" s="53"/>
      <c r="K37" s="53"/>
      <c r="L37" s="49"/>
      <c r="M37" s="49"/>
      <c r="N37" s="49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A34" workbookViewId="0">
      <selection activeCell="O35" sqref="O35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759403C5-4BF4-43BA-8369-0AC4A27DE9B3}"/>
</file>

<file path=customXml/itemProps2.xml><?xml version="1.0" encoding="utf-8"?>
<ds:datastoreItem xmlns:ds="http://schemas.openxmlformats.org/officeDocument/2006/customXml" ds:itemID="{003F3A1A-043C-40E2-9F69-39BB67C5AA49}"/>
</file>

<file path=customXml/itemProps3.xml><?xml version="1.0" encoding="utf-8"?>
<ds:datastoreItem xmlns:ds="http://schemas.openxmlformats.org/officeDocument/2006/customXml" ds:itemID="{83BB0BC0-262D-421C-AE32-3A9B8A57645F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Results N2 N1 "Regular" samples</vt:lpstr>
      <vt:lpstr>Results N2 N1 "Regular" sam (2)</vt:lpstr>
      <vt:lpstr>Regular N1 N2 ddPCR data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2021-10-29T18:59:32Z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